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240" yWindow="105" windowWidth="14805" windowHeight="8010"/>
  </bookViews>
  <sheets>
    <sheet name="air " sheetId="2" r:id="rId1"/>
  </sheets>
  <calcPr calcId="152511"/>
</workbook>
</file>

<file path=xl/calcChain.xml><?xml version="1.0" encoding="utf-8"?>
<calcChain xmlns="http://schemas.openxmlformats.org/spreadsheetml/2006/main">
  <c r="V69" i="2"/>
  <c r="W69" s="1"/>
  <c r="U69"/>
  <c r="T69"/>
  <c r="S69"/>
  <c r="R69"/>
  <c r="P69"/>
  <c r="Q69" s="1"/>
  <c r="O69"/>
  <c r="N69"/>
  <c r="M69"/>
  <c r="L69"/>
  <c r="J69"/>
  <c r="K69" s="1"/>
  <c r="I69"/>
  <c r="G69"/>
  <c r="H69" s="1"/>
  <c r="F69"/>
  <c r="D69"/>
  <c r="C69"/>
  <c r="R14" l="1"/>
  <c r="V34" l="1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C64" l="1"/>
  <c r="V68" l="1"/>
  <c r="U68"/>
  <c r="V67"/>
  <c r="U67"/>
  <c r="V66"/>
  <c r="U66"/>
  <c r="V65"/>
  <c r="U65"/>
  <c r="W65" s="1"/>
  <c r="V64"/>
  <c r="U64"/>
  <c r="V63"/>
  <c r="U63"/>
  <c r="V62"/>
  <c r="U62"/>
  <c r="V61"/>
  <c r="U61"/>
  <c r="V60"/>
  <c r="U60"/>
  <c r="V59"/>
  <c r="U59"/>
  <c r="V58"/>
  <c r="U58"/>
  <c r="V57"/>
  <c r="U57"/>
  <c r="U39"/>
  <c r="G39"/>
  <c r="T39"/>
  <c r="S39"/>
  <c r="R39"/>
  <c r="Q39"/>
  <c r="P39"/>
  <c r="O39"/>
  <c r="N39"/>
  <c r="M39"/>
  <c r="L39"/>
  <c r="K39"/>
  <c r="J39"/>
  <c r="I39"/>
  <c r="H39"/>
  <c r="F39"/>
  <c r="E39"/>
  <c r="D39"/>
  <c r="U50"/>
  <c r="G50"/>
  <c r="T50"/>
  <c r="S50"/>
  <c r="R50"/>
  <c r="Q50"/>
  <c r="P50"/>
  <c r="O50"/>
  <c r="N50"/>
  <c r="M50"/>
  <c r="L50"/>
  <c r="K50"/>
  <c r="J50"/>
  <c r="I50"/>
  <c r="H50"/>
  <c r="F50"/>
  <c r="E50"/>
  <c r="D50"/>
  <c r="C50"/>
  <c r="U49"/>
  <c r="G49"/>
  <c r="T49"/>
  <c r="S49"/>
  <c r="R49"/>
  <c r="Q49"/>
  <c r="P49"/>
  <c r="O49"/>
  <c r="N49"/>
  <c r="M49"/>
  <c r="L49"/>
  <c r="K49"/>
  <c r="J49"/>
  <c r="I49"/>
  <c r="H49"/>
  <c r="F49"/>
  <c r="E49"/>
  <c r="D49"/>
  <c r="C49"/>
  <c r="U48"/>
  <c r="G48"/>
  <c r="T48"/>
  <c r="S48"/>
  <c r="R48"/>
  <c r="Q48"/>
  <c r="P48"/>
  <c r="O48"/>
  <c r="N48"/>
  <c r="M48"/>
  <c r="L48"/>
  <c r="K48"/>
  <c r="J48"/>
  <c r="I48"/>
  <c r="H48"/>
  <c r="F48"/>
  <c r="E48"/>
  <c r="D48"/>
  <c r="C48"/>
  <c r="U47"/>
  <c r="G47"/>
  <c r="T47"/>
  <c r="S47"/>
  <c r="R47"/>
  <c r="Q47"/>
  <c r="P47"/>
  <c r="O47"/>
  <c r="N47"/>
  <c r="M47"/>
  <c r="L47"/>
  <c r="K47"/>
  <c r="J47"/>
  <c r="I47"/>
  <c r="H47"/>
  <c r="F47"/>
  <c r="E47"/>
  <c r="C47"/>
  <c r="U46"/>
  <c r="G46"/>
  <c r="T46"/>
  <c r="S46"/>
  <c r="R46"/>
  <c r="Q46"/>
  <c r="P46"/>
  <c r="O46"/>
  <c r="N46"/>
  <c r="M46"/>
  <c r="L46"/>
  <c r="K46"/>
  <c r="J46"/>
  <c r="I46"/>
  <c r="H46"/>
  <c r="F46"/>
  <c r="E46"/>
  <c r="D46"/>
  <c r="C46"/>
  <c r="U45"/>
  <c r="G45"/>
  <c r="T45"/>
  <c r="S45"/>
  <c r="R45"/>
  <c r="Q45"/>
  <c r="P45"/>
  <c r="O45"/>
  <c r="N45"/>
  <c r="M45"/>
  <c r="L45"/>
  <c r="K45"/>
  <c r="J45"/>
  <c r="I45"/>
  <c r="H45"/>
  <c r="F45"/>
  <c r="E45"/>
  <c r="D45"/>
  <c r="C45"/>
  <c r="U44"/>
  <c r="G44"/>
  <c r="T44"/>
  <c r="S44"/>
  <c r="R44"/>
  <c r="Q44"/>
  <c r="P44"/>
  <c r="O44"/>
  <c r="N44"/>
  <c r="M44"/>
  <c r="L44"/>
  <c r="K44"/>
  <c r="J44"/>
  <c r="I44"/>
  <c r="H44"/>
  <c r="F44"/>
  <c r="E44"/>
  <c r="D44"/>
  <c r="C44"/>
  <c r="U43"/>
  <c r="G43"/>
  <c r="T43"/>
  <c r="S43"/>
  <c r="R43"/>
  <c r="Q43"/>
  <c r="P43"/>
  <c r="O43"/>
  <c r="N43"/>
  <c r="M43"/>
  <c r="L43"/>
  <c r="K43"/>
  <c r="J43"/>
  <c r="I43"/>
  <c r="H43"/>
  <c r="F43"/>
  <c r="E43"/>
  <c r="D43"/>
  <c r="C43"/>
  <c r="U42"/>
  <c r="G42"/>
  <c r="T42"/>
  <c r="S42"/>
  <c r="R42"/>
  <c r="Q42"/>
  <c r="P42"/>
  <c r="O42"/>
  <c r="N42"/>
  <c r="M42"/>
  <c r="L42"/>
  <c r="K42"/>
  <c r="J42"/>
  <c r="I42"/>
  <c r="H42"/>
  <c r="F42"/>
  <c r="E42"/>
  <c r="D42"/>
  <c r="C42"/>
  <c r="U41"/>
  <c r="G41"/>
  <c r="T41"/>
  <c r="S41"/>
  <c r="R41"/>
  <c r="Q41"/>
  <c r="P41"/>
  <c r="O41"/>
  <c r="N41"/>
  <c r="M41"/>
  <c r="L41"/>
  <c r="K41"/>
  <c r="J41"/>
  <c r="I41"/>
  <c r="H41"/>
  <c r="F41"/>
  <c r="E41"/>
  <c r="D41"/>
  <c r="C41"/>
  <c r="U40"/>
  <c r="G40"/>
  <c r="T40"/>
  <c r="S40"/>
  <c r="R40"/>
  <c r="Q40"/>
  <c r="P40"/>
  <c r="O40"/>
  <c r="N40"/>
  <c r="M40"/>
  <c r="L40"/>
  <c r="K40"/>
  <c r="J40"/>
  <c r="I40"/>
  <c r="H40"/>
  <c r="F40"/>
  <c r="E40"/>
  <c r="D40"/>
  <c r="C40"/>
  <c r="C39"/>
  <c r="C33"/>
  <c r="D33"/>
  <c r="E33"/>
  <c r="F33"/>
  <c r="H33"/>
  <c r="I33"/>
  <c r="J33"/>
  <c r="K33"/>
  <c r="L33"/>
  <c r="M33"/>
  <c r="N33"/>
  <c r="O33"/>
  <c r="P33"/>
  <c r="Q33"/>
  <c r="R33"/>
  <c r="S33"/>
  <c r="T33"/>
  <c r="G33"/>
  <c r="U33"/>
  <c r="V32"/>
  <c r="V31"/>
  <c r="V30"/>
  <c r="V29"/>
  <c r="V28"/>
  <c r="V27"/>
  <c r="V26"/>
  <c r="D62" s="1"/>
  <c r="V25"/>
  <c r="V24"/>
  <c r="V23"/>
  <c r="V22"/>
  <c r="V21"/>
  <c r="V16"/>
  <c r="V15"/>
  <c r="V14"/>
  <c r="V12"/>
  <c r="V11"/>
  <c r="V10"/>
  <c r="V9"/>
  <c r="V8"/>
  <c r="V7"/>
  <c r="V6"/>
  <c r="V5"/>
  <c r="S68"/>
  <c r="R68"/>
  <c r="P68"/>
  <c r="O68"/>
  <c r="M68"/>
  <c r="L68"/>
  <c r="J68"/>
  <c r="I68"/>
  <c r="G68"/>
  <c r="F68"/>
  <c r="S67"/>
  <c r="R67"/>
  <c r="P67"/>
  <c r="O67"/>
  <c r="M67"/>
  <c r="L67"/>
  <c r="J67"/>
  <c r="I67"/>
  <c r="G67"/>
  <c r="F67"/>
  <c r="S66"/>
  <c r="R66"/>
  <c r="P66"/>
  <c r="O66"/>
  <c r="M66"/>
  <c r="L66"/>
  <c r="J66"/>
  <c r="I66"/>
  <c r="G66"/>
  <c r="F66"/>
  <c r="S65"/>
  <c r="R65"/>
  <c r="P65"/>
  <c r="O65"/>
  <c r="M65"/>
  <c r="L65"/>
  <c r="J65"/>
  <c r="I65"/>
  <c r="G65"/>
  <c r="F65"/>
  <c r="S64"/>
  <c r="R64"/>
  <c r="P64"/>
  <c r="O64"/>
  <c r="M64"/>
  <c r="L64"/>
  <c r="J64"/>
  <c r="I64"/>
  <c r="G64"/>
  <c r="F64"/>
  <c r="S63"/>
  <c r="R63"/>
  <c r="P63"/>
  <c r="O63"/>
  <c r="M63"/>
  <c r="L63"/>
  <c r="J63"/>
  <c r="I63"/>
  <c r="G63"/>
  <c r="F63"/>
  <c r="S62"/>
  <c r="R62"/>
  <c r="P62"/>
  <c r="O62"/>
  <c r="M62"/>
  <c r="L62"/>
  <c r="J62"/>
  <c r="I62"/>
  <c r="G62"/>
  <c r="F62"/>
  <c r="W61"/>
  <c r="S61"/>
  <c r="R61"/>
  <c r="P61"/>
  <c r="O61"/>
  <c r="M61"/>
  <c r="L61"/>
  <c r="J61"/>
  <c r="I61"/>
  <c r="G61"/>
  <c r="F61"/>
  <c r="D61"/>
  <c r="S60"/>
  <c r="R60"/>
  <c r="P60"/>
  <c r="O60"/>
  <c r="M60"/>
  <c r="L60"/>
  <c r="J60"/>
  <c r="I60"/>
  <c r="G60"/>
  <c r="F60"/>
  <c r="S59"/>
  <c r="R59"/>
  <c r="P59"/>
  <c r="O59"/>
  <c r="M59"/>
  <c r="L59"/>
  <c r="J59"/>
  <c r="I59"/>
  <c r="G59"/>
  <c r="F59"/>
  <c r="S58"/>
  <c r="R58"/>
  <c r="P58"/>
  <c r="O58"/>
  <c r="M58"/>
  <c r="L58"/>
  <c r="J58"/>
  <c r="I58"/>
  <c r="G58"/>
  <c r="F58"/>
  <c r="S57"/>
  <c r="R57"/>
  <c r="P57"/>
  <c r="O57"/>
  <c r="M57"/>
  <c r="L57"/>
  <c r="J57"/>
  <c r="I57"/>
  <c r="G57"/>
  <c r="F57"/>
  <c r="U17"/>
  <c r="G17"/>
  <c r="T17"/>
  <c r="S17"/>
  <c r="R17"/>
  <c r="Q17"/>
  <c r="P17"/>
  <c r="O17"/>
  <c r="N17"/>
  <c r="M17"/>
  <c r="L17"/>
  <c r="K17"/>
  <c r="J17"/>
  <c r="I17"/>
  <c r="H17"/>
  <c r="F17"/>
  <c r="E17"/>
  <c r="C17"/>
  <c r="K66" l="1"/>
  <c r="N62"/>
  <c r="D59"/>
  <c r="N60"/>
  <c r="K64"/>
  <c r="H68"/>
  <c r="C63"/>
  <c r="E63" s="1"/>
  <c r="D60"/>
  <c r="D68"/>
  <c r="W62"/>
  <c r="Q66"/>
  <c r="V43"/>
  <c r="T59"/>
  <c r="C66"/>
  <c r="E66" s="1"/>
  <c r="W67"/>
  <c r="K68"/>
  <c r="C58"/>
  <c r="D63"/>
  <c r="W64"/>
  <c r="T64"/>
  <c r="C62"/>
  <c r="E62" s="1"/>
  <c r="D47"/>
  <c r="N57"/>
  <c r="K58"/>
  <c r="H59"/>
  <c r="N61"/>
  <c r="H62"/>
  <c r="N67"/>
  <c r="W59"/>
  <c r="Q57"/>
  <c r="C59"/>
  <c r="E59" s="1"/>
  <c r="D64"/>
  <c r="T68"/>
  <c r="Q65"/>
  <c r="D67"/>
  <c r="Q59"/>
  <c r="N59"/>
  <c r="K60"/>
  <c r="Q61"/>
  <c r="K62"/>
  <c r="H63"/>
  <c r="T63"/>
  <c r="Q64"/>
  <c r="N65"/>
  <c r="W66"/>
  <c r="N68"/>
  <c r="C60"/>
  <c r="D57"/>
  <c r="D65"/>
  <c r="R51"/>
  <c r="W57"/>
  <c r="Q58"/>
  <c r="H61"/>
  <c r="H67"/>
  <c r="T67"/>
  <c r="C61"/>
  <c r="E61" s="1"/>
  <c r="D58"/>
  <c r="D66"/>
  <c r="Q62"/>
  <c r="N66"/>
  <c r="N63"/>
  <c r="T65"/>
  <c r="Q68"/>
  <c r="T57"/>
  <c r="K67"/>
  <c r="F51"/>
  <c r="V44"/>
  <c r="T61"/>
  <c r="K63"/>
  <c r="Q67"/>
  <c r="W63"/>
  <c r="N58"/>
  <c r="Q60"/>
  <c r="H57"/>
  <c r="H60"/>
  <c r="T60"/>
  <c r="Q63"/>
  <c r="N64"/>
  <c r="K65"/>
  <c r="K61"/>
  <c r="W68"/>
  <c r="O51"/>
  <c r="K57"/>
  <c r="T66"/>
  <c r="W58"/>
  <c r="W60"/>
  <c r="K59"/>
  <c r="T62"/>
  <c r="T58"/>
  <c r="V49"/>
  <c r="C51"/>
  <c r="S51"/>
  <c r="D17"/>
  <c r="E51"/>
  <c r="N51"/>
  <c r="U51"/>
  <c r="K51"/>
  <c r="V45"/>
  <c r="H65"/>
  <c r="C67"/>
  <c r="V41"/>
  <c r="E64"/>
  <c r="V13"/>
  <c r="C65" s="1"/>
  <c r="J51"/>
  <c r="V39"/>
  <c r="H58"/>
  <c r="H64"/>
  <c r="H66"/>
  <c r="V48"/>
  <c r="V42"/>
  <c r="V50"/>
  <c r="V40"/>
  <c r="C57"/>
  <c r="G51"/>
  <c r="M51"/>
  <c r="C68"/>
  <c r="T51"/>
  <c r="L51"/>
  <c r="V46"/>
  <c r="Q51"/>
  <c r="I51"/>
  <c r="P51"/>
  <c r="H51"/>
  <c r="I52"/>
  <c r="Q52"/>
  <c r="V33"/>
  <c r="J52"/>
  <c r="R52"/>
  <c r="S52"/>
  <c r="C52"/>
  <c r="T52"/>
  <c r="G52"/>
  <c r="E52"/>
  <c r="F52"/>
  <c r="O52"/>
  <c r="H52"/>
  <c r="P52"/>
  <c r="K52"/>
  <c r="L52"/>
  <c r="M52"/>
  <c r="N52"/>
  <c r="U52"/>
  <c r="E68" l="1"/>
  <c r="V47"/>
  <c r="E58"/>
  <c r="E57"/>
  <c r="V17"/>
  <c r="V51" s="1"/>
  <c r="E67"/>
  <c r="D51"/>
  <c r="E65"/>
  <c r="E60"/>
  <c r="D52"/>
  <c r="E69" l="1"/>
  <c r="V52"/>
</calcChain>
</file>

<file path=xl/sharedStrings.xml><?xml version="1.0" encoding="utf-8"?>
<sst xmlns="http://schemas.openxmlformats.org/spreadsheetml/2006/main" count="297" uniqueCount="111">
  <si>
    <t>Θεσσαλονίκη</t>
  </si>
  <si>
    <t>Ρόδος</t>
  </si>
  <si>
    <t>Κως</t>
  </si>
  <si>
    <t>Ηράκλειο</t>
  </si>
  <si>
    <t xml:space="preserve">Χανιά </t>
  </si>
  <si>
    <t>Κέρκυρα</t>
  </si>
  <si>
    <t>Ζάκυνθος</t>
  </si>
  <si>
    <t>Κεφαλονιά</t>
  </si>
  <si>
    <t xml:space="preserve">Άκτιο </t>
  </si>
  <si>
    <t>Μύκονος</t>
  </si>
  <si>
    <t>Σαντορίνη</t>
  </si>
  <si>
    <t>Άραξος</t>
  </si>
  <si>
    <t>Καλαμάτα</t>
  </si>
  <si>
    <t>Σάμος</t>
  </si>
  <si>
    <t>Σκιάθος</t>
  </si>
  <si>
    <t>Καβάλα</t>
  </si>
  <si>
    <t>Kάρπαθος</t>
  </si>
  <si>
    <t>Μυτιλήνη</t>
  </si>
  <si>
    <t>Σύνολο</t>
  </si>
  <si>
    <t>Thessaloniki</t>
  </si>
  <si>
    <t>Rhodes</t>
  </si>
  <si>
    <t>Kos</t>
  </si>
  <si>
    <t>Herakleion</t>
  </si>
  <si>
    <t>Chania</t>
  </si>
  <si>
    <t>Corfu</t>
  </si>
  <si>
    <t>Zakynthos</t>
  </si>
  <si>
    <t>Kefalonia</t>
  </si>
  <si>
    <t xml:space="preserve">Aktio </t>
  </si>
  <si>
    <t>Mykonos</t>
  </si>
  <si>
    <t>Santorini</t>
  </si>
  <si>
    <t>Araxos</t>
  </si>
  <si>
    <t>Kalamata</t>
  </si>
  <si>
    <t>Samos</t>
  </si>
  <si>
    <t>Skiathos</t>
  </si>
  <si>
    <t>Kavala</t>
  </si>
  <si>
    <t>Κarpathos</t>
  </si>
  <si>
    <t>Mytilene</t>
  </si>
  <si>
    <t>Total</t>
  </si>
  <si>
    <t>Ιανoυάριος</t>
  </si>
  <si>
    <t>January</t>
  </si>
  <si>
    <t>II</t>
  </si>
  <si>
    <t>Φεβρουάριος</t>
  </si>
  <si>
    <t>February</t>
  </si>
  <si>
    <t xml:space="preserve">Μάρτιος </t>
  </si>
  <si>
    <t>March</t>
  </si>
  <si>
    <t>Απρίλιος</t>
  </si>
  <si>
    <t>April</t>
  </si>
  <si>
    <t>Μάιος</t>
  </si>
  <si>
    <t>May</t>
  </si>
  <si>
    <t>Ιούνιος</t>
  </si>
  <si>
    <t>June</t>
  </si>
  <si>
    <t>Ιούλιος</t>
  </si>
  <si>
    <t>July</t>
  </si>
  <si>
    <t xml:space="preserve">Αύγουστος </t>
  </si>
  <si>
    <t>August</t>
  </si>
  <si>
    <t xml:space="preserve">Σεπτέμβριος </t>
  </si>
  <si>
    <t xml:space="preserve">September </t>
  </si>
  <si>
    <t>Οκτώβριος</t>
  </si>
  <si>
    <t>Οctober</t>
  </si>
  <si>
    <t>Νοέμβριος</t>
  </si>
  <si>
    <t>Νovember</t>
  </si>
  <si>
    <t>Δεκέμβριος</t>
  </si>
  <si>
    <t>December</t>
  </si>
  <si>
    <t>Τρέχον έτος</t>
  </si>
  <si>
    <t>ytd</t>
  </si>
  <si>
    <t xml:space="preserve">Αθήνα </t>
  </si>
  <si>
    <t>Χανιά</t>
  </si>
  <si>
    <t>Athens</t>
  </si>
  <si>
    <t xml:space="preserve">Kefalonia </t>
  </si>
  <si>
    <t>I</t>
  </si>
  <si>
    <t>Μάρτιος</t>
  </si>
  <si>
    <t>Αύγουστος</t>
  </si>
  <si>
    <t>Σεπτέμβριος</t>
  </si>
  <si>
    <t>September</t>
  </si>
  <si>
    <t>Ι</t>
  </si>
  <si>
    <t>% Μεταβολή</t>
  </si>
  <si>
    <t>% Change</t>
  </si>
  <si>
    <t>Δ2015/2014</t>
  </si>
  <si>
    <t>Σύνολο (χωρίς Αθήνα)</t>
  </si>
  <si>
    <t>Δωδεκάνησα</t>
  </si>
  <si>
    <t>Κρήτη</t>
  </si>
  <si>
    <t>Ιόνιο</t>
  </si>
  <si>
    <t>Κυκλάδες</t>
  </si>
  <si>
    <t>Πελοπόννησος</t>
  </si>
  <si>
    <t xml:space="preserve">Λοιπά </t>
  </si>
  <si>
    <t>Total (without Athens)</t>
  </si>
  <si>
    <t>Dodecanese</t>
  </si>
  <si>
    <t>Crete</t>
  </si>
  <si>
    <t>Ionian islands</t>
  </si>
  <si>
    <t>Cyclades</t>
  </si>
  <si>
    <t>Peloponnese</t>
  </si>
  <si>
    <t xml:space="preserve">Other </t>
  </si>
  <si>
    <t>Περιοχές3
Regions3</t>
  </si>
  <si>
    <t xml:space="preserve">Αθήνα2 </t>
  </si>
  <si>
    <t>Tύπος4</t>
  </si>
  <si>
    <t xml:space="preserve">Athens2 </t>
  </si>
  <si>
    <t>Type4</t>
  </si>
  <si>
    <t>(1): Τα στοιχεία αφορούν σε αφίξεις επιβατών με διεθνείς πτήσεις ανεξάρτητα τόπου κατοικίας. Εξαίρεση αποτελούν τα στοιχεία για το αεροδρόμιο της Αθήνας τα οποία αφορούν αποκλειστικά σε κατοίκους εξωτερικού.</t>
  </si>
  <si>
    <t>(1): The data refers to passengers on international flights, irrespective of place of residence, with the exception of the data for Athens airport which only includes passengers residing outside Greece.</t>
  </si>
  <si>
    <t>(2): Τα στοιχεία του τελευταίου διαθέσιμου μήνα για το αεροδρόμιο της Αθήνας αποτελούν εκτίμηση του SETE Intelligence.</t>
  </si>
  <si>
    <t>(2): The data for the last available month for Athens airport are a SETE Intelligence estimate.</t>
  </si>
  <si>
    <t>(3): Δωδεκάνησα: Ρόδος &amp; Κως, Κρήτη: Ηράκλειο &amp; Χανιά, Ιόνιο: Κερκυρα &amp; Ζάκυνθος &amp; Κεφαλονιά &amp; Άκτιο, Κυκλάδες: Μύκονος &amp; Σαντορίνη, Πελοπόννησος: Άραξος &amp; Καλαμάτα, Λοιπά: Σάμος &amp; Σκιάθος &amp; Καβάλα</t>
  </si>
  <si>
    <t>(3): Dodecanese: Rhodes &amp; Kos, Crete: Herakleion &amp; Chania, Ionian islands: Corfu &amp; Zakynthos &amp; Kefalonia &amp; Aktio, Cyclades: Mykonos &amp; Santorini, Peloponnese: Araxos &amp; Kalamata, Other: Samos &amp; Skiathos &amp; Kavala</t>
  </si>
  <si>
    <t>(4): Τύπος Ι: Τελικά στοιχεία ΥΠΑ  - Τύπος II: Προσωρινά στοιχεία ΥΠΑ - υπόκεινται σε αναθεώρηση</t>
  </si>
  <si>
    <t>(4): Type I: Final data from CAA  - Type II:Provisional data from CAA - subject to revision</t>
  </si>
  <si>
    <t>Πηγή: Υπηρεσία Πολιτικής Αεροπορίας (ΥΠΑ)  και Διεθνής  Αερολιμένας Αθηνών (ΔΑΑ) - Επεξεργασία: SETE Intelligence</t>
  </si>
  <si>
    <t>Source: Civil Aviation Authority (CAA) and Athens International Airport (AIA) - Processing: SETE Intelligence</t>
  </si>
  <si>
    <t>Τα στοιχεία υπόκεινται σε αλλαγές λόγω δημοσίευσης πιο πρόσφατων στοιχείων από τις πηγές. (βλ. αν. "Τύπος")</t>
  </si>
  <si>
    <t>Data are subject to changes (See above "Type")</t>
  </si>
  <si>
    <r>
      <t>ΔΙΕΘΝΕΙΣ ΑΦΙΞΕΙΣ</t>
    </r>
    <r>
      <rPr>
        <b/>
        <vertAlign val="superscript"/>
        <sz val="14"/>
        <rFont val="Calibri"/>
        <family val="2"/>
        <charset val="161"/>
      </rPr>
      <t>1</t>
    </r>
    <r>
      <rPr>
        <b/>
        <sz val="14"/>
        <rFont val="Calibri"/>
        <family val="2"/>
      </rPr>
      <t xml:space="preserve"> ΣΤΑ ΚΥΡΙΟΤΕΡΑ ΑΕΡΟΔΡΟΜΙΑ, ΟΚΤΩΒΡΙΟΣ  2015 -  ΠΡΟΣΩΡΙΝΑ ΣΤΟΙΧΕΙΑ  </t>
    </r>
  </si>
  <si>
    <r>
      <t>INTERNATIONAL ARRIVALS</t>
    </r>
    <r>
      <rPr>
        <b/>
        <vertAlign val="superscript"/>
        <sz val="14"/>
        <rFont val="Calibri"/>
        <family val="2"/>
        <charset val="161"/>
      </rPr>
      <t>1</t>
    </r>
    <r>
      <rPr>
        <b/>
        <sz val="14"/>
        <rFont val="Calibri"/>
        <family val="2"/>
      </rPr>
      <t xml:space="preserve"> AT  MAIN  GREEK AIRPORTS, OCTOBER 2015 -  PROVISIONAL DATA  </t>
    </r>
  </si>
</sst>
</file>

<file path=xl/styles.xml><?xml version="1.0" encoding="utf-8"?>
<styleSheet xmlns="http://schemas.openxmlformats.org/spreadsheetml/2006/main">
  <numFmts count="1">
    <numFmt numFmtId="164" formatCode="0.0%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1"/>
      <color theme="1"/>
      <name val="Calibri"/>
      <family val="2"/>
      <charset val="161"/>
    </font>
    <font>
      <b/>
      <sz val="14"/>
      <name val="Calibri"/>
      <family val="2"/>
    </font>
    <font>
      <b/>
      <vertAlign val="superscript"/>
      <sz val="14"/>
      <name val="Calibri"/>
      <family val="2"/>
      <charset val="161"/>
    </font>
    <font>
      <sz val="10"/>
      <name val="Calibri"/>
      <family val="2"/>
    </font>
    <font>
      <sz val="11"/>
      <name val="Calibri"/>
      <family val="2"/>
    </font>
    <font>
      <sz val="10"/>
      <name val="Arial"/>
      <family val="2"/>
      <charset val="161"/>
    </font>
    <font>
      <sz val="11"/>
      <name val="Calibri"/>
      <family val="2"/>
      <charset val="161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0"/>
      <name val="Calibri"/>
      <family val="2"/>
      <charset val="161"/>
    </font>
    <font>
      <b/>
      <sz val="11"/>
      <name val="Calibri"/>
      <family val="2"/>
      <charset val="161"/>
    </font>
    <font>
      <sz val="11"/>
      <color indexed="8"/>
      <name val="Calibri"/>
      <family val="2"/>
    </font>
    <font>
      <sz val="11"/>
      <color indexed="3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1" fillId="2" borderId="0" applyNumberFormat="0" applyBorder="0" applyAlignment="0" applyProtection="0"/>
    <xf numFmtId="0" fontId="4" fillId="3" borderId="0" applyNumberFormat="0" applyBorder="0" applyAlignment="0" applyProtection="0"/>
    <xf numFmtId="0" fontId="10" fillId="0" borderId="0"/>
    <xf numFmtId="0" fontId="2" fillId="0" borderId="0"/>
  </cellStyleXfs>
  <cellXfs count="75">
    <xf numFmtId="0" fontId="0" fillId="0" borderId="0" xfId="0"/>
    <xf numFmtId="0" fontId="4" fillId="3" borderId="3" xfId="3" applyBorder="1" applyAlignment="1">
      <alignment horizontal="right" vertical="center"/>
    </xf>
    <xf numFmtId="0" fontId="4" fillId="3" borderId="5" xfId="3" applyBorder="1" applyAlignment="1">
      <alignment horizontal="right"/>
    </xf>
    <xf numFmtId="3" fontId="4" fillId="3" borderId="5" xfId="3" applyNumberFormat="1" applyBorder="1" applyAlignment="1">
      <alignment horizontal="right"/>
    </xf>
    <xf numFmtId="0" fontId="9" fillId="0" borderId="5" xfId="0" applyFont="1" applyBorder="1" applyAlignment="1">
      <alignment horizontal="left"/>
    </xf>
    <xf numFmtId="0" fontId="3" fillId="2" borderId="4" xfId="2" applyFont="1" applyBorder="1"/>
    <xf numFmtId="0" fontId="3" fillId="2" borderId="9" xfId="2" applyFont="1" applyBorder="1"/>
    <xf numFmtId="3" fontId="3" fillId="2" borderId="5" xfId="2" applyNumberFormat="1" applyFont="1" applyBorder="1" applyAlignment="1">
      <alignment horizontal="right"/>
    </xf>
    <xf numFmtId="0" fontId="1" fillId="0" borderId="10" xfId="2" applyFill="1" applyBorder="1"/>
    <xf numFmtId="3" fontId="1" fillId="0" borderId="10" xfId="2" applyNumberFormat="1" applyFill="1" applyBorder="1" applyAlignment="1">
      <alignment horizontal="right"/>
    </xf>
    <xf numFmtId="3" fontId="1" fillId="0" borderId="10" xfId="2" applyNumberFormat="1" applyFill="1" applyBorder="1" applyAlignment="1">
      <alignment horizontal="center"/>
    </xf>
    <xf numFmtId="0" fontId="4" fillId="3" borderId="5" xfId="3" applyBorder="1" applyAlignment="1">
      <alignment horizontal="center"/>
    </xf>
    <xf numFmtId="3" fontId="13" fillId="4" borderId="5" xfId="0" applyNumberFormat="1" applyFont="1" applyFill="1" applyBorder="1" applyAlignment="1">
      <alignment horizontal="left"/>
    </xf>
    <xf numFmtId="3" fontId="13" fillId="4" borderId="5" xfId="0" applyNumberFormat="1" applyFont="1" applyFill="1" applyBorder="1" applyAlignment="1">
      <alignment horizontal="right"/>
    </xf>
    <xf numFmtId="3" fontId="9" fillId="0" borderId="5" xfId="0" applyNumberFormat="1" applyFont="1" applyFill="1" applyBorder="1" applyAlignment="1">
      <alignment horizontal="center"/>
    </xf>
    <xf numFmtId="3" fontId="13" fillId="0" borderId="5" xfId="0" applyNumberFormat="1" applyFont="1" applyFill="1" applyBorder="1" applyAlignment="1">
      <alignment horizontal="left"/>
    </xf>
    <xf numFmtId="3" fontId="13" fillId="0" borderId="5" xfId="0" applyNumberFormat="1" applyFont="1" applyFill="1" applyBorder="1" applyAlignment="1">
      <alignment horizontal="right"/>
    </xf>
    <xf numFmtId="3" fontId="2" fillId="0" borderId="5" xfId="0" applyNumberFormat="1" applyFont="1" applyFill="1" applyBorder="1" applyAlignment="1">
      <alignment horizontal="left"/>
    </xf>
    <xf numFmtId="0" fontId="3" fillId="2" borderId="5" xfId="2" applyFont="1" applyBorder="1"/>
    <xf numFmtId="3" fontId="5" fillId="5" borderId="5" xfId="0" applyNumberFormat="1" applyFont="1" applyFill="1" applyBorder="1" applyAlignment="1">
      <alignment horizontal="left"/>
    </xf>
    <xf numFmtId="0" fontId="14" fillId="0" borderId="0" xfId="0" applyFont="1"/>
    <xf numFmtId="0" fontId="9" fillId="0" borderId="0" xfId="0" applyFont="1"/>
    <xf numFmtId="3" fontId="9" fillId="0" borderId="0" xfId="0" applyNumberFormat="1" applyFont="1"/>
    <xf numFmtId="164" fontId="13" fillId="4" borderId="5" xfId="1" applyNumberFormat="1" applyFont="1" applyFill="1" applyBorder="1" applyAlignment="1">
      <alignment horizontal="right"/>
    </xf>
    <xf numFmtId="164" fontId="13" fillId="6" borderId="5" xfId="1" applyNumberFormat="1" applyFont="1" applyFill="1" applyBorder="1" applyAlignment="1">
      <alignment horizontal="right"/>
    </xf>
    <xf numFmtId="3" fontId="13" fillId="6" borderId="5" xfId="0" applyNumberFormat="1" applyFont="1" applyFill="1" applyBorder="1" applyAlignment="1">
      <alignment horizontal="left"/>
    </xf>
    <xf numFmtId="9" fontId="13" fillId="4" borderId="5" xfId="1" applyFont="1" applyFill="1" applyBorder="1" applyAlignment="1">
      <alignment horizontal="right"/>
    </xf>
    <xf numFmtId="164" fontId="5" fillId="5" borderId="5" xfId="1" applyNumberFormat="1" applyFont="1" applyFill="1" applyBorder="1" applyAlignment="1">
      <alignment horizontal="right"/>
    </xf>
    <xf numFmtId="3" fontId="15" fillId="7" borderId="0" xfId="0" applyNumberFormat="1" applyFont="1" applyFill="1"/>
    <xf numFmtId="3" fontId="13" fillId="7" borderId="5" xfId="0" applyNumberFormat="1" applyFont="1" applyFill="1" applyBorder="1" applyAlignment="1">
      <alignment horizontal="left"/>
    </xf>
    <xf numFmtId="3" fontId="13" fillId="6" borderId="5" xfId="0" applyNumberFormat="1" applyFont="1" applyFill="1" applyBorder="1" applyAlignment="1">
      <alignment horizontal="right"/>
    </xf>
    <xf numFmtId="9" fontId="13" fillId="0" borderId="5" xfId="1" applyFont="1" applyFill="1" applyBorder="1" applyAlignment="1">
      <alignment horizontal="right"/>
    </xf>
    <xf numFmtId="164" fontId="13" fillId="0" borderId="5" xfId="1" applyNumberFormat="1" applyFont="1" applyFill="1" applyBorder="1" applyAlignment="1">
      <alignment horizontal="right"/>
    </xf>
    <xf numFmtId="164" fontId="13" fillId="7" borderId="5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0" fontId="4" fillId="3" borderId="4" xfId="3" applyBorder="1" applyAlignment="1">
      <alignment horizontal="center" vertical="center"/>
    </xf>
    <xf numFmtId="0" fontId="4" fillId="3" borderId="2" xfId="3" applyBorder="1" applyAlignment="1">
      <alignment horizontal="center" vertical="center"/>
    </xf>
    <xf numFmtId="0" fontId="4" fillId="3" borderId="7" xfId="3" applyBorder="1" applyAlignment="1">
      <alignment horizontal="center" vertical="center"/>
    </xf>
    <xf numFmtId="0" fontId="9" fillId="4" borderId="5" xfId="0" applyFont="1" applyFill="1" applyBorder="1" applyAlignment="1">
      <alignment horizontal="left"/>
    </xf>
    <xf numFmtId="3" fontId="9" fillId="4" borderId="5" xfId="4" applyNumberFormat="1" applyFont="1" applyFill="1" applyBorder="1" applyAlignment="1">
      <alignment horizontal="right"/>
    </xf>
    <xf numFmtId="3" fontId="9" fillId="4" borderId="5" xfId="0" applyNumberFormat="1" applyFont="1" applyFill="1" applyBorder="1" applyAlignment="1">
      <alignment horizontal="right"/>
    </xf>
    <xf numFmtId="3" fontId="9" fillId="0" borderId="5" xfId="4" applyNumberFormat="1" applyFont="1" applyBorder="1" applyAlignment="1">
      <alignment horizontal="right"/>
    </xf>
    <xf numFmtId="3" fontId="9" fillId="0" borderId="5" xfId="0" applyNumberFormat="1" applyFont="1" applyBorder="1" applyAlignment="1">
      <alignment horizontal="right"/>
    </xf>
    <xf numFmtId="3" fontId="11" fillId="0" borderId="5" xfId="0" applyNumberFormat="1" applyFont="1" applyBorder="1" applyAlignment="1">
      <alignment horizontal="right"/>
    </xf>
    <xf numFmtId="3" fontId="11" fillId="4" borderId="5" xfId="0" applyNumberFormat="1" applyFont="1" applyFill="1" applyBorder="1" applyAlignment="1">
      <alignment horizontal="right"/>
    </xf>
    <xf numFmtId="3" fontId="12" fillId="4" borderId="5" xfId="0" applyNumberFormat="1" applyFont="1" applyFill="1" applyBorder="1" applyAlignment="1">
      <alignment horizontal="right"/>
    </xf>
    <xf numFmtId="3" fontId="12" fillId="0" borderId="5" xfId="0" applyNumberFormat="1" applyFont="1" applyBorder="1" applyAlignment="1">
      <alignment horizontal="right"/>
    </xf>
    <xf numFmtId="0" fontId="0" fillId="0" borderId="0" xfId="0" applyFill="1"/>
    <xf numFmtId="0" fontId="9" fillId="4" borderId="5" xfId="0" applyFont="1" applyFill="1" applyBorder="1"/>
    <xf numFmtId="0" fontId="9" fillId="0" borderId="5" xfId="0" applyFont="1" applyBorder="1"/>
    <xf numFmtId="0" fontId="16" fillId="0" borderId="0" xfId="5" applyFont="1" applyFill="1" applyAlignment="1">
      <alignment horizontal="left" readingOrder="1"/>
    </xf>
    <xf numFmtId="0" fontId="9" fillId="0" borderId="0" xfId="5" applyFont="1" applyFill="1"/>
    <xf numFmtId="0" fontId="9" fillId="0" borderId="0" xfId="5" applyFont="1"/>
    <xf numFmtId="0" fontId="8" fillId="0" borderId="0" xfId="5" applyFont="1"/>
    <xf numFmtId="0" fontId="17" fillId="0" borderId="0" xfId="5" applyFont="1" applyFill="1" applyAlignment="1">
      <alignment horizontal="left" readingOrder="1"/>
    </xf>
    <xf numFmtId="3" fontId="0" fillId="0" borderId="5" xfId="0" applyNumberFormat="1" applyFont="1" applyBorder="1"/>
    <xf numFmtId="0" fontId="4" fillId="3" borderId="5" xfId="3" applyFont="1" applyBorder="1" applyAlignment="1">
      <alignment horizontal="right"/>
    </xf>
    <xf numFmtId="0" fontId="4" fillId="3" borderId="6" xfId="3" applyFont="1" applyBorder="1" applyAlignment="1">
      <alignment horizontal="right"/>
    </xf>
    <xf numFmtId="0" fontId="6" fillId="0" borderId="0" xfId="0" applyFont="1" applyFill="1" applyAlignment="1">
      <alignment horizontal="center" readingOrder="1"/>
    </xf>
    <xf numFmtId="0" fontId="4" fillId="3" borderId="3" xfId="3" applyBorder="1" applyAlignment="1">
      <alignment horizontal="center" vertical="center"/>
    </xf>
    <xf numFmtId="0" fontId="4" fillId="3" borderId="4" xfId="3" applyBorder="1" applyAlignment="1">
      <alignment horizontal="center" vertical="center"/>
    </xf>
    <xf numFmtId="0" fontId="4" fillId="3" borderId="2" xfId="3" applyBorder="1" applyAlignment="1">
      <alignment horizontal="center" vertical="center"/>
    </xf>
    <xf numFmtId="0" fontId="4" fillId="3" borderId="7" xfId="3" applyBorder="1" applyAlignment="1">
      <alignment horizontal="center" vertical="center"/>
    </xf>
    <xf numFmtId="0" fontId="4" fillId="3" borderId="3" xfId="3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11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7" xfId="0" applyFont="1" applyBorder="1"/>
    <xf numFmtId="0" fontId="4" fillId="3" borderId="6" xfId="3" applyFont="1" applyBorder="1" applyAlignment="1">
      <alignment horizontal="center"/>
    </xf>
    <xf numFmtId="0" fontId="4" fillId="0" borderId="12" xfId="0" applyFont="1" applyBorder="1"/>
    <xf numFmtId="0" fontId="4" fillId="0" borderId="8" xfId="0" applyFont="1" applyBorder="1"/>
    <xf numFmtId="0" fontId="4" fillId="3" borderId="5" xfId="3" applyBorder="1" applyAlignment="1">
      <alignment horizontal="center"/>
    </xf>
    <xf numFmtId="0" fontId="4" fillId="3" borderId="12" xfId="3" applyFont="1" applyBorder="1" applyAlignment="1">
      <alignment horizontal="center"/>
    </xf>
    <xf numFmtId="0" fontId="4" fillId="3" borderId="5" xfId="3" applyFont="1" applyBorder="1" applyAlignment="1">
      <alignment horizontal="center"/>
    </xf>
  </cellXfs>
  <cellStyles count="6">
    <cellStyle name="40% - Έμφαση1" xfId="2" builtinId="31"/>
    <cellStyle name="60% - Έμφαση1" xfId="3" builtinId="32"/>
    <cellStyle name="Normal 14 2" xfId="4"/>
    <cellStyle name="Normal 4" xfId="5"/>
    <cellStyle name="Κανονικό" xfId="0" builtinId="0"/>
    <cellStyle name="Ποσοστό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80"/>
  <sheetViews>
    <sheetView showGridLines="0" tabSelected="1" zoomScale="70" zoomScaleNormal="70" workbookViewId="0">
      <selection activeCell="Z24" sqref="Z24"/>
    </sheetView>
  </sheetViews>
  <sheetFormatPr defaultRowHeight="15"/>
  <cols>
    <col min="1" max="1" width="13.5703125" style="47" customWidth="1"/>
    <col min="2" max="2" width="11.7109375" style="47" customWidth="1"/>
    <col min="3" max="4" width="12.5703125" style="47" customWidth="1"/>
    <col min="5" max="22" width="11.42578125" style="47" customWidth="1"/>
    <col min="23" max="23" width="13.85546875" style="47" customWidth="1"/>
    <col min="24" max="38" width="9.140625" style="47"/>
  </cols>
  <sheetData>
    <row r="1" spans="1:38" ht="21" customHeight="1">
      <c r="A1" s="58" t="s">
        <v>109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AL1"/>
    </row>
    <row r="2" spans="1:38" ht="21" customHeight="1">
      <c r="A2" s="58" t="s">
        <v>110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AL2"/>
    </row>
    <row r="3" spans="1:38">
      <c r="A3" s="1">
        <v>2015</v>
      </c>
      <c r="B3" s="35"/>
      <c r="C3" s="2" t="s">
        <v>93</v>
      </c>
      <c r="D3" s="2" t="s">
        <v>0</v>
      </c>
      <c r="E3" s="2" t="s">
        <v>1</v>
      </c>
      <c r="F3" s="2" t="s">
        <v>2</v>
      </c>
      <c r="G3" s="2" t="s">
        <v>16</v>
      </c>
      <c r="H3" s="2" t="s">
        <v>3</v>
      </c>
      <c r="I3" s="2" t="s">
        <v>4</v>
      </c>
      <c r="J3" s="2" t="s">
        <v>5</v>
      </c>
      <c r="K3" s="2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11</v>
      </c>
      <c r="Q3" s="2" t="s">
        <v>12</v>
      </c>
      <c r="R3" s="2" t="s">
        <v>13</v>
      </c>
      <c r="S3" s="2" t="s">
        <v>14</v>
      </c>
      <c r="T3" s="2" t="s">
        <v>15</v>
      </c>
      <c r="U3" s="2" t="s">
        <v>17</v>
      </c>
      <c r="V3" s="3" t="s">
        <v>18</v>
      </c>
      <c r="W3" s="11" t="s">
        <v>94</v>
      </c>
      <c r="AL3"/>
    </row>
    <row r="4" spans="1:38">
      <c r="A4" s="36"/>
      <c r="B4" s="37"/>
      <c r="C4" s="2" t="s">
        <v>95</v>
      </c>
      <c r="D4" s="2" t="s">
        <v>19</v>
      </c>
      <c r="E4" s="2" t="s">
        <v>20</v>
      </c>
      <c r="F4" s="2" t="s">
        <v>21</v>
      </c>
      <c r="G4" s="2" t="s">
        <v>35</v>
      </c>
      <c r="H4" s="2" t="s">
        <v>22</v>
      </c>
      <c r="I4" s="2" t="s">
        <v>23</v>
      </c>
      <c r="J4" s="2" t="s">
        <v>24</v>
      </c>
      <c r="K4" s="2" t="s">
        <v>25</v>
      </c>
      <c r="L4" s="2" t="s">
        <v>26</v>
      </c>
      <c r="M4" s="2" t="s">
        <v>27</v>
      </c>
      <c r="N4" s="2" t="s">
        <v>28</v>
      </c>
      <c r="O4" s="2" t="s">
        <v>29</v>
      </c>
      <c r="P4" s="2" t="s">
        <v>30</v>
      </c>
      <c r="Q4" s="2" t="s">
        <v>31</v>
      </c>
      <c r="R4" s="2" t="s">
        <v>32</v>
      </c>
      <c r="S4" s="2" t="s">
        <v>33</v>
      </c>
      <c r="T4" s="2" t="s">
        <v>34</v>
      </c>
      <c r="U4" s="2" t="s">
        <v>36</v>
      </c>
      <c r="V4" s="3" t="s">
        <v>37</v>
      </c>
      <c r="W4" s="11" t="s">
        <v>96</v>
      </c>
      <c r="AL4"/>
    </row>
    <row r="5" spans="1:38">
      <c r="A5" s="38" t="s">
        <v>38</v>
      </c>
      <c r="B5" s="38" t="s">
        <v>39</v>
      </c>
      <c r="C5" s="39">
        <v>186527</v>
      </c>
      <c r="D5" s="40">
        <v>77696</v>
      </c>
      <c r="E5" s="40">
        <v>76</v>
      </c>
      <c r="F5" s="40">
        <v>0</v>
      </c>
      <c r="G5" s="40">
        <v>0</v>
      </c>
      <c r="H5" s="40">
        <v>183</v>
      </c>
      <c r="I5" s="40">
        <v>2375</v>
      </c>
      <c r="J5" s="40">
        <v>0</v>
      </c>
      <c r="K5" s="40">
        <v>0</v>
      </c>
      <c r="L5" s="40">
        <v>0</v>
      </c>
      <c r="M5" s="40">
        <v>0</v>
      </c>
      <c r="N5" s="40">
        <v>0</v>
      </c>
      <c r="O5" s="40">
        <v>0</v>
      </c>
      <c r="P5" s="40">
        <v>0</v>
      </c>
      <c r="Q5" s="40">
        <v>0</v>
      </c>
      <c r="R5" s="40">
        <v>0</v>
      </c>
      <c r="S5" s="40">
        <v>0</v>
      </c>
      <c r="T5" s="40">
        <v>234</v>
      </c>
      <c r="U5" s="40">
        <v>0</v>
      </c>
      <c r="V5" s="40">
        <f t="shared" ref="V5:V16" si="0">SUM(C5:U5)</f>
        <v>267091</v>
      </c>
      <c r="W5" s="14" t="s">
        <v>40</v>
      </c>
      <c r="AL5"/>
    </row>
    <row r="6" spans="1:38">
      <c r="A6" s="4" t="s">
        <v>41</v>
      </c>
      <c r="B6" s="4" t="s">
        <v>42</v>
      </c>
      <c r="C6" s="41">
        <v>151788</v>
      </c>
      <c r="D6" s="42">
        <v>68364</v>
      </c>
      <c r="E6" s="42">
        <v>28</v>
      </c>
      <c r="F6" s="42">
        <v>0</v>
      </c>
      <c r="G6" s="42">
        <v>0</v>
      </c>
      <c r="H6" s="42">
        <v>300</v>
      </c>
      <c r="I6" s="42">
        <v>1825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38</v>
      </c>
      <c r="R6" s="42">
        <v>0</v>
      </c>
      <c r="S6" s="42">
        <v>0</v>
      </c>
      <c r="T6" s="42">
        <v>0</v>
      </c>
      <c r="U6" s="42">
        <v>0</v>
      </c>
      <c r="V6" s="42">
        <f t="shared" si="0"/>
        <v>222343</v>
      </c>
      <c r="W6" s="14" t="s">
        <v>40</v>
      </c>
      <c r="AL6"/>
    </row>
    <row r="7" spans="1:38">
      <c r="A7" s="38" t="s">
        <v>43</v>
      </c>
      <c r="B7" s="38" t="s">
        <v>44</v>
      </c>
      <c r="C7" s="39">
        <v>217741</v>
      </c>
      <c r="D7" s="40">
        <v>87262</v>
      </c>
      <c r="E7" s="40">
        <v>1576</v>
      </c>
      <c r="F7" s="40">
        <v>914</v>
      </c>
      <c r="G7" s="40">
        <v>0</v>
      </c>
      <c r="H7" s="40">
        <v>7204</v>
      </c>
      <c r="I7" s="40">
        <v>6245</v>
      </c>
      <c r="J7" s="40">
        <v>2159</v>
      </c>
      <c r="K7" s="40">
        <v>173</v>
      </c>
      <c r="L7" s="40">
        <v>179</v>
      </c>
      <c r="M7" s="40">
        <v>0</v>
      </c>
      <c r="N7" s="40">
        <v>0</v>
      </c>
      <c r="O7" s="40">
        <v>172</v>
      </c>
      <c r="P7" s="40">
        <v>0</v>
      </c>
      <c r="Q7" s="40">
        <v>1476</v>
      </c>
      <c r="R7" s="40">
        <v>0</v>
      </c>
      <c r="S7" s="40">
        <v>0</v>
      </c>
      <c r="T7" s="40">
        <v>0</v>
      </c>
      <c r="U7" s="40">
        <v>0</v>
      </c>
      <c r="V7" s="40">
        <f t="shared" si="0"/>
        <v>325101</v>
      </c>
      <c r="W7" s="14" t="s">
        <v>40</v>
      </c>
      <c r="AL7"/>
    </row>
    <row r="8" spans="1:38">
      <c r="A8" s="4" t="s">
        <v>45</v>
      </c>
      <c r="B8" s="4" t="s">
        <v>46</v>
      </c>
      <c r="C8" s="41">
        <v>312606</v>
      </c>
      <c r="D8" s="42">
        <v>115252</v>
      </c>
      <c r="E8" s="42">
        <v>61681</v>
      </c>
      <c r="F8" s="42">
        <v>17299</v>
      </c>
      <c r="G8" s="42">
        <v>503</v>
      </c>
      <c r="H8" s="42">
        <v>100905</v>
      </c>
      <c r="I8" s="42">
        <v>48434</v>
      </c>
      <c r="J8" s="42">
        <v>25946</v>
      </c>
      <c r="K8" s="42">
        <v>3952</v>
      </c>
      <c r="L8" s="42">
        <v>1785</v>
      </c>
      <c r="M8" s="42">
        <v>1023</v>
      </c>
      <c r="N8" s="42">
        <v>1538</v>
      </c>
      <c r="O8" s="42">
        <v>7664</v>
      </c>
      <c r="P8" s="42">
        <v>3882</v>
      </c>
      <c r="Q8" s="42">
        <v>3108</v>
      </c>
      <c r="R8" s="42">
        <v>1420</v>
      </c>
      <c r="S8" s="42">
        <v>0</v>
      </c>
      <c r="T8" s="42">
        <v>1192</v>
      </c>
      <c r="U8" s="42">
        <v>2037</v>
      </c>
      <c r="V8" s="42">
        <f t="shared" si="0"/>
        <v>710227</v>
      </c>
      <c r="W8" s="14" t="s">
        <v>40</v>
      </c>
      <c r="AL8"/>
    </row>
    <row r="9" spans="1:38">
      <c r="A9" s="48" t="s">
        <v>47</v>
      </c>
      <c r="B9" s="38" t="s">
        <v>48</v>
      </c>
      <c r="C9" s="39">
        <v>412352</v>
      </c>
      <c r="D9" s="40">
        <v>146690</v>
      </c>
      <c r="E9" s="40">
        <v>227005</v>
      </c>
      <c r="F9" s="40">
        <v>128930</v>
      </c>
      <c r="G9" s="40">
        <v>5735</v>
      </c>
      <c r="H9" s="40">
        <v>310903</v>
      </c>
      <c r="I9" s="40">
        <v>124470</v>
      </c>
      <c r="J9" s="40">
        <v>125053</v>
      </c>
      <c r="K9" s="40">
        <v>66286</v>
      </c>
      <c r="L9" s="40">
        <v>25364</v>
      </c>
      <c r="M9" s="40">
        <v>21354</v>
      </c>
      <c r="N9" s="40">
        <v>22636</v>
      </c>
      <c r="O9" s="40">
        <v>37868</v>
      </c>
      <c r="P9" s="40">
        <v>19131</v>
      </c>
      <c r="Q9" s="40">
        <v>10481</v>
      </c>
      <c r="R9" s="40">
        <v>14836</v>
      </c>
      <c r="S9" s="40">
        <v>17069</v>
      </c>
      <c r="T9" s="40">
        <v>9143</v>
      </c>
      <c r="U9" s="40">
        <v>12043</v>
      </c>
      <c r="V9" s="40">
        <f t="shared" si="0"/>
        <v>1737349</v>
      </c>
      <c r="W9" s="14" t="s">
        <v>40</v>
      </c>
      <c r="AL9"/>
    </row>
    <row r="10" spans="1:38">
      <c r="A10" s="49" t="s">
        <v>49</v>
      </c>
      <c r="B10" s="4" t="s">
        <v>50</v>
      </c>
      <c r="C10" s="41">
        <v>508988</v>
      </c>
      <c r="D10" s="42">
        <v>194746</v>
      </c>
      <c r="E10" s="42">
        <v>318104</v>
      </c>
      <c r="F10" s="42">
        <v>169100</v>
      </c>
      <c r="G10" s="42">
        <v>15497</v>
      </c>
      <c r="H10" s="42">
        <v>418765</v>
      </c>
      <c r="I10" s="42">
        <v>157285</v>
      </c>
      <c r="J10" s="42">
        <v>198586</v>
      </c>
      <c r="K10" s="42">
        <v>119080</v>
      </c>
      <c r="L10" s="42">
        <v>43521</v>
      </c>
      <c r="M10" s="42">
        <v>37800</v>
      </c>
      <c r="N10" s="42">
        <v>42393</v>
      </c>
      <c r="O10" s="42">
        <v>63311</v>
      </c>
      <c r="P10" s="42">
        <v>10715</v>
      </c>
      <c r="Q10" s="42">
        <v>15767</v>
      </c>
      <c r="R10" s="43">
        <v>25912</v>
      </c>
      <c r="S10" s="42">
        <v>30715</v>
      </c>
      <c r="T10" s="42">
        <v>16435</v>
      </c>
      <c r="U10" s="42">
        <v>15022</v>
      </c>
      <c r="V10" s="42">
        <f t="shared" si="0"/>
        <v>2401742</v>
      </c>
      <c r="W10" s="14" t="s">
        <v>40</v>
      </c>
      <c r="AL10"/>
    </row>
    <row r="11" spans="1:38">
      <c r="A11" s="48" t="s">
        <v>51</v>
      </c>
      <c r="B11" s="38" t="s">
        <v>52</v>
      </c>
      <c r="C11" s="39">
        <v>603752</v>
      </c>
      <c r="D11" s="40">
        <v>223582</v>
      </c>
      <c r="E11" s="40">
        <v>412892</v>
      </c>
      <c r="F11" s="40">
        <v>221740</v>
      </c>
      <c r="G11" s="40">
        <v>21367</v>
      </c>
      <c r="H11" s="40">
        <v>541721</v>
      </c>
      <c r="I11" s="40">
        <v>197809</v>
      </c>
      <c r="J11" s="40">
        <v>252697</v>
      </c>
      <c r="K11" s="44">
        <v>154586</v>
      </c>
      <c r="L11" s="40">
        <v>52654</v>
      </c>
      <c r="M11" s="40">
        <v>45316</v>
      </c>
      <c r="N11" s="40">
        <v>78121</v>
      </c>
      <c r="O11" s="40">
        <v>86326</v>
      </c>
      <c r="P11" s="40">
        <v>13487</v>
      </c>
      <c r="Q11" s="40">
        <v>18127</v>
      </c>
      <c r="R11" s="40">
        <v>29291</v>
      </c>
      <c r="S11" s="40">
        <v>42455</v>
      </c>
      <c r="T11" s="40">
        <v>21086</v>
      </c>
      <c r="U11" s="40">
        <v>18373</v>
      </c>
      <c r="V11" s="40">
        <f t="shared" si="0"/>
        <v>3035382</v>
      </c>
      <c r="W11" s="14" t="s">
        <v>40</v>
      </c>
      <c r="AL11"/>
    </row>
    <row r="12" spans="1:38">
      <c r="A12" s="49" t="s">
        <v>53</v>
      </c>
      <c r="B12" s="4" t="s">
        <v>54</v>
      </c>
      <c r="C12" s="41">
        <v>564678</v>
      </c>
      <c r="D12" s="42">
        <v>214011</v>
      </c>
      <c r="E12" s="42">
        <v>422813</v>
      </c>
      <c r="F12" s="42">
        <v>221975</v>
      </c>
      <c r="G12" s="42">
        <v>20389</v>
      </c>
      <c r="H12" s="42">
        <v>558317</v>
      </c>
      <c r="I12" s="42">
        <v>181951</v>
      </c>
      <c r="J12" s="42">
        <v>254163</v>
      </c>
      <c r="K12" s="55">
        <v>148737</v>
      </c>
      <c r="L12" s="42">
        <v>54529</v>
      </c>
      <c r="M12" s="42">
        <v>45970</v>
      </c>
      <c r="N12" s="42">
        <v>85661</v>
      </c>
      <c r="O12" s="42">
        <v>94217</v>
      </c>
      <c r="P12" s="42">
        <v>14198</v>
      </c>
      <c r="Q12" s="42">
        <v>18836</v>
      </c>
      <c r="R12" s="42">
        <v>30955</v>
      </c>
      <c r="S12" s="42">
        <v>44501</v>
      </c>
      <c r="T12" s="42">
        <v>20940</v>
      </c>
      <c r="U12" s="42">
        <v>16588</v>
      </c>
      <c r="V12" s="42">
        <f t="shared" si="0"/>
        <v>3013429</v>
      </c>
      <c r="W12" s="14" t="s">
        <v>40</v>
      </c>
      <c r="AL12"/>
    </row>
    <row r="13" spans="1:38">
      <c r="A13" s="48" t="s">
        <v>55</v>
      </c>
      <c r="B13" s="38" t="s">
        <v>56</v>
      </c>
      <c r="C13" s="45">
        <v>472270</v>
      </c>
      <c r="D13" s="45">
        <v>160133</v>
      </c>
      <c r="E13" s="45">
        <v>321993</v>
      </c>
      <c r="F13" s="45">
        <v>156249</v>
      </c>
      <c r="G13" s="45">
        <v>13737</v>
      </c>
      <c r="H13" s="45">
        <v>426698</v>
      </c>
      <c r="I13" s="45">
        <v>146420</v>
      </c>
      <c r="J13" s="45">
        <v>176245</v>
      </c>
      <c r="K13" s="45">
        <v>102110</v>
      </c>
      <c r="L13" s="45">
        <v>36319</v>
      </c>
      <c r="M13" s="45">
        <v>32102</v>
      </c>
      <c r="N13" s="45">
        <v>40068</v>
      </c>
      <c r="O13" s="45">
        <v>58259</v>
      </c>
      <c r="P13" s="45">
        <v>9719</v>
      </c>
      <c r="Q13" s="45">
        <v>13040</v>
      </c>
      <c r="R13" s="44">
        <v>22439</v>
      </c>
      <c r="S13" s="45">
        <v>24356</v>
      </c>
      <c r="T13" s="45">
        <v>12869</v>
      </c>
      <c r="U13" s="45">
        <v>10621</v>
      </c>
      <c r="V13" s="40">
        <f t="shared" si="0"/>
        <v>2235647</v>
      </c>
      <c r="W13" s="14" t="s">
        <v>40</v>
      </c>
      <c r="AL13"/>
    </row>
    <row r="14" spans="1:38">
      <c r="A14" s="49" t="s">
        <v>57</v>
      </c>
      <c r="B14" s="4" t="s">
        <v>58</v>
      </c>
      <c r="C14" s="46">
        <v>333689</v>
      </c>
      <c r="D14" s="46">
        <v>120116</v>
      </c>
      <c r="E14" s="46">
        <v>134308</v>
      </c>
      <c r="F14" s="46">
        <v>54516</v>
      </c>
      <c r="G14" s="46">
        <v>1044</v>
      </c>
      <c r="H14" s="46">
        <v>191902</v>
      </c>
      <c r="I14" s="46">
        <v>71109</v>
      </c>
      <c r="J14" s="46">
        <v>56746</v>
      </c>
      <c r="K14" s="46">
        <v>14420</v>
      </c>
      <c r="L14" s="46">
        <v>3029</v>
      </c>
      <c r="M14" s="46">
        <v>6541</v>
      </c>
      <c r="N14" s="46">
        <v>5306</v>
      </c>
      <c r="O14" s="46">
        <v>17220</v>
      </c>
      <c r="P14" s="46">
        <v>2029</v>
      </c>
      <c r="Q14" s="46">
        <v>5026</v>
      </c>
      <c r="R14" s="46">
        <f>7230-5294</f>
        <v>1936</v>
      </c>
      <c r="S14" s="46">
        <v>230</v>
      </c>
      <c r="T14" s="46">
        <v>2061</v>
      </c>
      <c r="U14" s="46">
        <v>1076</v>
      </c>
      <c r="V14" s="42">
        <f t="shared" si="0"/>
        <v>1022304</v>
      </c>
      <c r="W14" s="14" t="s">
        <v>40</v>
      </c>
      <c r="AL14"/>
    </row>
    <row r="15" spans="1:38" hidden="1">
      <c r="A15" s="48" t="s">
        <v>59</v>
      </c>
      <c r="B15" s="38" t="s">
        <v>60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0">
        <f t="shared" si="0"/>
        <v>0</v>
      </c>
      <c r="W15" s="14" t="s">
        <v>40</v>
      </c>
      <c r="AL15"/>
    </row>
    <row r="16" spans="1:38" hidden="1">
      <c r="A16" s="49" t="s">
        <v>61</v>
      </c>
      <c r="B16" s="4" t="s">
        <v>62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2">
        <f t="shared" si="0"/>
        <v>0</v>
      </c>
      <c r="W16" s="14" t="s">
        <v>40</v>
      </c>
      <c r="AL16"/>
    </row>
    <row r="17" spans="1:38">
      <c r="A17" s="5" t="s">
        <v>63</v>
      </c>
      <c r="B17" s="6" t="s">
        <v>64</v>
      </c>
      <c r="C17" s="7">
        <f>SUM(C5:C16)</f>
        <v>3764391</v>
      </c>
      <c r="D17" s="7">
        <f t="shared" ref="D17:V17" si="1">SUM(D5:D16)</f>
        <v>1407852</v>
      </c>
      <c r="E17" s="7">
        <f t="shared" si="1"/>
        <v>1900476</v>
      </c>
      <c r="F17" s="7">
        <f t="shared" si="1"/>
        <v>970723</v>
      </c>
      <c r="G17" s="7">
        <f>SUM(G5:G16)</f>
        <v>78272</v>
      </c>
      <c r="H17" s="7">
        <f t="shared" si="1"/>
        <v>2556898</v>
      </c>
      <c r="I17" s="7">
        <f t="shared" si="1"/>
        <v>937923</v>
      </c>
      <c r="J17" s="7">
        <f t="shared" si="1"/>
        <v>1091595</v>
      </c>
      <c r="K17" s="7">
        <f t="shared" si="1"/>
        <v>609344</v>
      </c>
      <c r="L17" s="7">
        <f t="shared" si="1"/>
        <v>217380</v>
      </c>
      <c r="M17" s="7">
        <f t="shared" si="1"/>
        <v>190106</v>
      </c>
      <c r="N17" s="7">
        <f t="shared" si="1"/>
        <v>275723</v>
      </c>
      <c r="O17" s="7">
        <f t="shared" si="1"/>
        <v>365037</v>
      </c>
      <c r="P17" s="7">
        <f t="shared" si="1"/>
        <v>73161</v>
      </c>
      <c r="Q17" s="7">
        <f t="shared" si="1"/>
        <v>85899</v>
      </c>
      <c r="R17" s="7">
        <f t="shared" si="1"/>
        <v>126789</v>
      </c>
      <c r="S17" s="7">
        <f t="shared" si="1"/>
        <v>159326</v>
      </c>
      <c r="T17" s="7">
        <f t="shared" si="1"/>
        <v>83960</v>
      </c>
      <c r="U17" s="7">
        <f t="shared" si="1"/>
        <v>75760</v>
      </c>
      <c r="V17" s="7">
        <f t="shared" si="1"/>
        <v>14970615</v>
      </c>
      <c r="W17" s="14" t="s">
        <v>40</v>
      </c>
      <c r="AL17"/>
    </row>
    <row r="18" spans="1:38">
      <c r="A18" s="8"/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10"/>
      <c r="AL18"/>
    </row>
    <row r="19" spans="1:38">
      <c r="A19" s="1">
        <v>2014</v>
      </c>
      <c r="B19" s="35"/>
      <c r="C19" s="2" t="s">
        <v>65</v>
      </c>
      <c r="D19" s="2" t="s">
        <v>0</v>
      </c>
      <c r="E19" s="2" t="s">
        <v>1</v>
      </c>
      <c r="F19" s="2" t="s">
        <v>2</v>
      </c>
      <c r="G19" s="2" t="s">
        <v>16</v>
      </c>
      <c r="H19" s="2" t="s">
        <v>3</v>
      </c>
      <c r="I19" s="2" t="s">
        <v>66</v>
      </c>
      <c r="J19" s="2" t="s">
        <v>5</v>
      </c>
      <c r="K19" s="2" t="s">
        <v>6</v>
      </c>
      <c r="L19" s="2" t="s">
        <v>7</v>
      </c>
      <c r="M19" s="2" t="s">
        <v>8</v>
      </c>
      <c r="N19" s="2" t="s">
        <v>9</v>
      </c>
      <c r="O19" s="2" t="s">
        <v>10</v>
      </c>
      <c r="P19" s="2" t="s">
        <v>11</v>
      </c>
      <c r="Q19" s="2" t="s">
        <v>12</v>
      </c>
      <c r="R19" s="2" t="s">
        <v>13</v>
      </c>
      <c r="S19" s="2" t="s">
        <v>14</v>
      </c>
      <c r="T19" s="2" t="s">
        <v>15</v>
      </c>
      <c r="U19" s="2" t="s">
        <v>17</v>
      </c>
      <c r="V19" s="2" t="s">
        <v>18</v>
      </c>
      <c r="W19" s="11" t="s">
        <v>94</v>
      </c>
      <c r="AL19"/>
    </row>
    <row r="20" spans="1:38">
      <c r="A20" s="36"/>
      <c r="B20" s="37"/>
      <c r="C20" s="2" t="s">
        <v>67</v>
      </c>
      <c r="D20" s="2" t="s">
        <v>19</v>
      </c>
      <c r="E20" s="2" t="s">
        <v>20</v>
      </c>
      <c r="F20" s="2" t="s">
        <v>21</v>
      </c>
      <c r="G20" s="2" t="s">
        <v>35</v>
      </c>
      <c r="H20" s="2" t="s">
        <v>22</v>
      </c>
      <c r="I20" s="2" t="s">
        <v>23</v>
      </c>
      <c r="J20" s="2" t="s">
        <v>24</v>
      </c>
      <c r="K20" s="2" t="s">
        <v>25</v>
      </c>
      <c r="L20" s="2" t="s">
        <v>68</v>
      </c>
      <c r="M20" s="2" t="s">
        <v>27</v>
      </c>
      <c r="N20" s="2" t="s">
        <v>28</v>
      </c>
      <c r="O20" s="2" t="s">
        <v>29</v>
      </c>
      <c r="P20" s="2" t="s">
        <v>30</v>
      </c>
      <c r="Q20" s="2" t="s">
        <v>31</v>
      </c>
      <c r="R20" s="2" t="s">
        <v>32</v>
      </c>
      <c r="S20" s="2" t="s">
        <v>33</v>
      </c>
      <c r="T20" s="2" t="s">
        <v>34</v>
      </c>
      <c r="U20" s="2" t="s">
        <v>36</v>
      </c>
      <c r="V20" s="2" t="s">
        <v>37</v>
      </c>
      <c r="W20" s="11" t="s">
        <v>96</v>
      </c>
      <c r="AL20"/>
    </row>
    <row r="21" spans="1:38">
      <c r="A21" s="38" t="s">
        <v>38</v>
      </c>
      <c r="B21" s="38" t="s">
        <v>39</v>
      </c>
      <c r="C21" s="39">
        <v>142771</v>
      </c>
      <c r="D21" s="40">
        <v>61950</v>
      </c>
      <c r="E21" s="40">
        <v>989</v>
      </c>
      <c r="F21" s="40">
        <v>2</v>
      </c>
      <c r="G21" s="40">
        <v>0</v>
      </c>
      <c r="H21" s="40">
        <v>81</v>
      </c>
      <c r="I21" s="40">
        <v>1612</v>
      </c>
      <c r="J21" s="40">
        <v>6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4</v>
      </c>
      <c r="R21" s="40">
        <v>0</v>
      </c>
      <c r="S21" s="40">
        <v>0</v>
      </c>
      <c r="T21" s="40">
        <v>113</v>
      </c>
      <c r="U21" s="40">
        <v>0</v>
      </c>
      <c r="V21" s="40">
        <f t="shared" ref="V21:V32" si="2">SUM(C21:U21)</f>
        <v>207528</v>
      </c>
      <c r="W21" s="14" t="s">
        <v>69</v>
      </c>
      <c r="AL21"/>
    </row>
    <row r="22" spans="1:38">
      <c r="A22" s="4" t="s">
        <v>41</v>
      </c>
      <c r="B22" s="4" t="s">
        <v>42</v>
      </c>
      <c r="C22" s="41">
        <v>119287</v>
      </c>
      <c r="D22" s="42">
        <v>56701</v>
      </c>
      <c r="E22" s="42">
        <v>1125</v>
      </c>
      <c r="F22" s="42">
        <v>0</v>
      </c>
      <c r="G22" s="42">
        <v>0</v>
      </c>
      <c r="H22" s="42">
        <v>59</v>
      </c>
      <c r="I22" s="42">
        <v>1313</v>
      </c>
      <c r="J22" s="42">
        <v>5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237</v>
      </c>
      <c r="R22" s="42">
        <v>0</v>
      </c>
      <c r="S22" s="42">
        <v>0</v>
      </c>
      <c r="T22" s="42">
        <v>292</v>
      </c>
      <c r="U22" s="42">
        <v>0</v>
      </c>
      <c r="V22" s="42">
        <f t="shared" si="2"/>
        <v>179019</v>
      </c>
      <c r="W22" s="14" t="s">
        <v>69</v>
      </c>
      <c r="AL22"/>
    </row>
    <row r="23" spans="1:38">
      <c r="A23" s="38" t="s">
        <v>70</v>
      </c>
      <c r="B23" s="38" t="s">
        <v>44</v>
      </c>
      <c r="C23" s="39">
        <v>164468</v>
      </c>
      <c r="D23" s="40">
        <v>72106</v>
      </c>
      <c r="E23" s="40">
        <v>1304</v>
      </c>
      <c r="F23" s="40">
        <v>0</v>
      </c>
      <c r="G23" s="40">
        <v>0</v>
      </c>
      <c r="H23" s="40">
        <v>994</v>
      </c>
      <c r="I23" s="40">
        <v>2024</v>
      </c>
      <c r="J23" s="40">
        <v>657</v>
      </c>
      <c r="K23" s="40">
        <v>142</v>
      </c>
      <c r="L23" s="40">
        <v>0</v>
      </c>
      <c r="M23" s="40">
        <v>9</v>
      </c>
      <c r="N23" s="40">
        <v>0</v>
      </c>
      <c r="O23" s="40">
        <v>2</v>
      </c>
      <c r="P23" s="40">
        <v>0</v>
      </c>
      <c r="Q23" s="40">
        <v>1344</v>
      </c>
      <c r="R23" s="40">
        <v>0</v>
      </c>
      <c r="S23" s="40">
        <v>0</v>
      </c>
      <c r="T23" s="40">
        <v>0</v>
      </c>
      <c r="U23" s="40">
        <v>0</v>
      </c>
      <c r="V23" s="40">
        <f t="shared" si="2"/>
        <v>243050</v>
      </c>
      <c r="W23" s="14" t="s">
        <v>69</v>
      </c>
      <c r="AL23"/>
    </row>
    <row r="24" spans="1:38">
      <c r="A24" s="4" t="s">
        <v>45</v>
      </c>
      <c r="B24" s="4" t="s">
        <v>46</v>
      </c>
      <c r="C24" s="41">
        <v>255382</v>
      </c>
      <c r="D24" s="42">
        <v>115864</v>
      </c>
      <c r="E24" s="42">
        <v>58295</v>
      </c>
      <c r="F24" s="42">
        <v>23677</v>
      </c>
      <c r="G24" s="42">
        <v>28</v>
      </c>
      <c r="H24" s="42">
        <v>108996</v>
      </c>
      <c r="I24" s="42">
        <v>49548</v>
      </c>
      <c r="J24" s="42">
        <v>27118</v>
      </c>
      <c r="K24" s="42">
        <v>4119</v>
      </c>
      <c r="L24" s="42">
        <v>2291</v>
      </c>
      <c r="M24" s="42">
        <v>2046</v>
      </c>
      <c r="N24" s="42">
        <v>2232</v>
      </c>
      <c r="O24" s="42">
        <v>3965</v>
      </c>
      <c r="P24" s="42">
        <v>2821</v>
      </c>
      <c r="Q24" s="42">
        <v>2641</v>
      </c>
      <c r="R24" s="42">
        <v>1068</v>
      </c>
      <c r="S24" s="42">
        <v>5</v>
      </c>
      <c r="T24" s="42">
        <v>1366</v>
      </c>
      <c r="U24" s="42">
        <v>2194</v>
      </c>
      <c r="V24" s="42">
        <f t="shared" si="2"/>
        <v>663656</v>
      </c>
      <c r="W24" s="14" t="s">
        <v>69</v>
      </c>
      <c r="AL24"/>
    </row>
    <row r="25" spans="1:38">
      <c r="A25" s="48" t="s">
        <v>47</v>
      </c>
      <c r="B25" s="38" t="s">
        <v>48</v>
      </c>
      <c r="C25" s="39">
        <v>334468</v>
      </c>
      <c r="D25" s="40">
        <v>144834</v>
      </c>
      <c r="E25" s="40">
        <v>236951</v>
      </c>
      <c r="F25" s="40">
        <v>121974</v>
      </c>
      <c r="G25" s="40">
        <v>6009</v>
      </c>
      <c r="H25" s="40">
        <v>325142</v>
      </c>
      <c r="I25" s="40">
        <v>124555</v>
      </c>
      <c r="J25" s="40">
        <v>121307</v>
      </c>
      <c r="K25" s="40">
        <v>64838</v>
      </c>
      <c r="L25" s="40">
        <v>24661</v>
      </c>
      <c r="M25" s="40">
        <v>19739</v>
      </c>
      <c r="N25" s="40">
        <v>18879</v>
      </c>
      <c r="O25" s="40">
        <v>31988</v>
      </c>
      <c r="P25" s="40">
        <v>4549</v>
      </c>
      <c r="Q25" s="40">
        <v>8320</v>
      </c>
      <c r="R25" s="40">
        <v>15226</v>
      </c>
      <c r="S25" s="40">
        <v>15350</v>
      </c>
      <c r="T25" s="40">
        <v>8447</v>
      </c>
      <c r="U25" s="40">
        <v>11232</v>
      </c>
      <c r="V25" s="40">
        <f t="shared" si="2"/>
        <v>1638469</v>
      </c>
      <c r="W25" s="14" t="s">
        <v>69</v>
      </c>
      <c r="AL25"/>
    </row>
    <row r="26" spans="1:38">
      <c r="A26" s="49" t="s">
        <v>49</v>
      </c>
      <c r="B26" s="4" t="s">
        <v>50</v>
      </c>
      <c r="C26" s="41">
        <v>403813</v>
      </c>
      <c r="D26" s="42">
        <v>196397</v>
      </c>
      <c r="E26" s="42">
        <v>348554</v>
      </c>
      <c r="F26" s="42">
        <v>179351</v>
      </c>
      <c r="G26" s="42">
        <v>13914</v>
      </c>
      <c r="H26" s="42">
        <v>440258</v>
      </c>
      <c r="I26" s="42">
        <v>158291</v>
      </c>
      <c r="J26" s="42">
        <v>191334</v>
      </c>
      <c r="K26" s="42">
        <v>113116</v>
      </c>
      <c r="L26" s="42">
        <v>39591</v>
      </c>
      <c r="M26" s="42">
        <v>36097</v>
      </c>
      <c r="N26" s="42">
        <v>39428</v>
      </c>
      <c r="O26" s="42">
        <v>52445</v>
      </c>
      <c r="P26" s="42">
        <v>14392</v>
      </c>
      <c r="Q26" s="42">
        <v>17440</v>
      </c>
      <c r="R26" s="43">
        <v>23660</v>
      </c>
      <c r="S26" s="42">
        <v>28104</v>
      </c>
      <c r="T26" s="42">
        <v>14926</v>
      </c>
      <c r="U26" s="42">
        <v>13429</v>
      </c>
      <c r="V26" s="42">
        <f t="shared" si="2"/>
        <v>2324540</v>
      </c>
      <c r="W26" s="14" t="s">
        <v>69</v>
      </c>
      <c r="AL26"/>
    </row>
    <row r="27" spans="1:38">
      <c r="A27" s="48" t="s">
        <v>51</v>
      </c>
      <c r="B27" s="38" t="s">
        <v>52</v>
      </c>
      <c r="C27" s="39">
        <v>469466</v>
      </c>
      <c r="D27" s="40">
        <v>239596</v>
      </c>
      <c r="E27" s="40">
        <v>419790</v>
      </c>
      <c r="F27" s="40">
        <v>225588</v>
      </c>
      <c r="G27" s="40">
        <v>17932</v>
      </c>
      <c r="H27" s="40">
        <v>534601</v>
      </c>
      <c r="I27" s="40">
        <v>198064</v>
      </c>
      <c r="J27" s="40">
        <v>254687</v>
      </c>
      <c r="K27" s="44">
        <v>140273</v>
      </c>
      <c r="L27" s="40">
        <v>51401</v>
      </c>
      <c r="M27" s="40">
        <v>40933</v>
      </c>
      <c r="N27" s="40">
        <v>70377</v>
      </c>
      <c r="O27" s="40">
        <v>78353</v>
      </c>
      <c r="P27" s="40">
        <v>17616</v>
      </c>
      <c r="Q27" s="40">
        <v>20522</v>
      </c>
      <c r="R27" s="40">
        <v>28848</v>
      </c>
      <c r="S27" s="40">
        <v>35493</v>
      </c>
      <c r="T27" s="40">
        <v>18603</v>
      </c>
      <c r="U27" s="40">
        <v>16959</v>
      </c>
      <c r="V27" s="40">
        <f t="shared" si="2"/>
        <v>2879102</v>
      </c>
      <c r="W27" s="14" t="s">
        <v>69</v>
      </c>
      <c r="AL27"/>
    </row>
    <row r="28" spans="1:38">
      <c r="A28" s="49" t="s">
        <v>71</v>
      </c>
      <c r="B28" s="4" t="s">
        <v>54</v>
      </c>
      <c r="C28" s="41">
        <v>458426</v>
      </c>
      <c r="D28" s="42">
        <v>224016</v>
      </c>
      <c r="E28" s="42">
        <v>411285</v>
      </c>
      <c r="F28" s="42">
        <v>225576</v>
      </c>
      <c r="G28" s="42">
        <v>19797</v>
      </c>
      <c r="H28" s="42">
        <v>557826</v>
      </c>
      <c r="I28" s="42">
        <v>180087</v>
      </c>
      <c r="J28" s="42">
        <v>247054</v>
      </c>
      <c r="K28" s="55">
        <v>144441</v>
      </c>
      <c r="L28" s="42">
        <v>51024</v>
      </c>
      <c r="M28" s="42">
        <v>41460</v>
      </c>
      <c r="N28" s="42">
        <v>77468</v>
      </c>
      <c r="O28" s="42">
        <v>82207</v>
      </c>
      <c r="P28" s="42">
        <v>19693</v>
      </c>
      <c r="Q28" s="42">
        <v>20668</v>
      </c>
      <c r="R28" s="42">
        <v>29294</v>
      </c>
      <c r="S28" s="42">
        <v>40120</v>
      </c>
      <c r="T28" s="42">
        <v>17605</v>
      </c>
      <c r="U28" s="42">
        <v>16808</v>
      </c>
      <c r="V28" s="42">
        <f t="shared" si="2"/>
        <v>2864855</v>
      </c>
      <c r="W28" s="14" t="s">
        <v>69</v>
      </c>
      <c r="AL28"/>
    </row>
    <row r="29" spans="1:38">
      <c r="A29" s="48" t="s">
        <v>72</v>
      </c>
      <c r="B29" s="38" t="s">
        <v>73</v>
      </c>
      <c r="C29" s="45">
        <v>381506</v>
      </c>
      <c r="D29" s="45">
        <v>172737</v>
      </c>
      <c r="E29" s="45">
        <v>310024</v>
      </c>
      <c r="F29" s="45">
        <v>167296</v>
      </c>
      <c r="G29" s="45">
        <v>13345</v>
      </c>
      <c r="H29" s="45">
        <v>420303</v>
      </c>
      <c r="I29" s="45">
        <v>145618</v>
      </c>
      <c r="J29" s="45">
        <v>176082</v>
      </c>
      <c r="K29" s="45">
        <v>94970</v>
      </c>
      <c r="L29" s="45">
        <v>36209</v>
      </c>
      <c r="M29" s="45">
        <v>29596</v>
      </c>
      <c r="N29" s="45">
        <v>33584</v>
      </c>
      <c r="O29" s="45">
        <v>49159</v>
      </c>
      <c r="P29" s="45">
        <v>11859</v>
      </c>
      <c r="Q29" s="45">
        <v>14813</v>
      </c>
      <c r="R29" s="44">
        <v>22755</v>
      </c>
      <c r="S29" s="45">
        <v>22328</v>
      </c>
      <c r="T29" s="45">
        <v>11534</v>
      </c>
      <c r="U29" s="45">
        <v>12771</v>
      </c>
      <c r="V29" s="40">
        <f t="shared" si="2"/>
        <v>2126489</v>
      </c>
      <c r="W29" s="14" t="s">
        <v>69</v>
      </c>
      <c r="AL29"/>
    </row>
    <row r="30" spans="1:38">
      <c r="A30" s="49" t="s">
        <v>57</v>
      </c>
      <c r="B30" s="4" t="s">
        <v>58</v>
      </c>
      <c r="C30" s="46">
        <v>316589</v>
      </c>
      <c r="D30" s="46">
        <v>123164</v>
      </c>
      <c r="E30" s="46">
        <v>137703</v>
      </c>
      <c r="F30" s="46">
        <v>67466</v>
      </c>
      <c r="G30" s="46">
        <v>961</v>
      </c>
      <c r="H30" s="46">
        <v>202633</v>
      </c>
      <c r="I30" s="46">
        <v>69465</v>
      </c>
      <c r="J30" s="46">
        <v>55354</v>
      </c>
      <c r="K30" s="46">
        <v>13054</v>
      </c>
      <c r="L30" s="46">
        <v>4473</v>
      </c>
      <c r="M30" s="46">
        <v>6101</v>
      </c>
      <c r="N30" s="46">
        <v>5151</v>
      </c>
      <c r="O30" s="46">
        <v>12123</v>
      </c>
      <c r="P30" s="46">
        <v>2856</v>
      </c>
      <c r="Q30" s="46">
        <v>12032</v>
      </c>
      <c r="R30" s="46">
        <v>1541</v>
      </c>
      <c r="S30" s="46">
        <v>209</v>
      </c>
      <c r="T30" s="46">
        <v>2116</v>
      </c>
      <c r="U30" s="46">
        <v>1746</v>
      </c>
      <c r="V30" s="42">
        <f t="shared" si="2"/>
        <v>1034737</v>
      </c>
      <c r="W30" s="14" t="s">
        <v>74</v>
      </c>
      <c r="AL30"/>
    </row>
    <row r="31" spans="1:38">
      <c r="A31" s="48" t="s">
        <v>59</v>
      </c>
      <c r="B31" s="38" t="s">
        <v>60</v>
      </c>
      <c r="C31" s="45">
        <v>179706</v>
      </c>
      <c r="D31" s="45">
        <v>72331</v>
      </c>
      <c r="E31" s="45">
        <v>336</v>
      </c>
      <c r="F31" s="45">
        <v>433</v>
      </c>
      <c r="G31" s="45">
        <v>0</v>
      </c>
      <c r="H31" s="45">
        <v>4228</v>
      </c>
      <c r="I31" s="45">
        <v>3489</v>
      </c>
      <c r="J31" s="45">
        <v>659</v>
      </c>
      <c r="K31" s="45">
        <v>56</v>
      </c>
      <c r="L31" s="45">
        <v>75</v>
      </c>
      <c r="M31" s="45">
        <v>5</v>
      </c>
      <c r="N31" s="45">
        <v>3</v>
      </c>
      <c r="O31" s="45">
        <v>174</v>
      </c>
      <c r="P31" s="45">
        <v>0</v>
      </c>
      <c r="Q31" s="45">
        <v>9553</v>
      </c>
      <c r="R31" s="45">
        <v>0</v>
      </c>
      <c r="S31" s="45">
        <v>0</v>
      </c>
      <c r="T31" s="45">
        <v>90</v>
      </c>
      <c r="U31" s="45">
        <v>0</v>
      </c>
      <c r="V31" s="40">
        <f t="shared" si="2"/>
        <v>271138</v>
      </c>
      <c r="W31" s="14" t="s">
        <v>74</v>
      </c>
      <c r="AL31"/>
    </row>
    <row r="32" spans="1:38">
      <c r="A32" s="49" t="s">
        <v>61</v>
      </c>
      <c r="B32" s="4" t="s">
        <v>62</v>
      </c>
      <c r="C32" s="46">
        <v>162765</v>
      </c>
      <c r="D32" s="46">
        <v>90118</v>
      </c>
      <c r="E32" s="46">
        <v>319</v>
      </c>
      <c r="F32" s="46">
        <v>4</v>
      </c>
      <c r="G32" s="46">
        <v>0</v>
      </c>
      <c r="H32" s="46">
        <v>581</v>
      </c>
      <c r="I32" s="46">
        <v>1549</v>
      </c>
      <c r="J32" s="46">
        <v>26</v>
      </c>
      <c r="K32" s="46">
        <v>0</v>
      </c>
      <c r="L32" s="46">
        <v>0</v>
      </c>
      <c r="M32" s="46">
        <v>0</v>
      </c>
      <c r="N32" s="46">
        <v>4</v>
      </c>
      <c r="O32" s="46">
        <v>0</v>
      </c>
      <c r="P32" s="46">
        <v>0</v>
      </c>
      <c r="Q32" s="46">
        <v>1049</v>
      </c>
      <c r="R32" s="46">
        <v>0</v>
      </c>
      <c r="S32" s="46">
        <v>0</v>
      </c>
      <c r="T32" s="46">
        <v>278</v>
      </c>
      <c r="U32" s="46">
        <v>0</v>
      </c>
      <c r="V32" s="42">
        <f t="shared" si="2"/>
        <v>256693</v>
      </c>
      <c r="W32" s="14" t="s">
        <v>74</v>
      </c>
      <c r="AL32"/>
    </row>
    <row r="33" spans="1:38">
      <c r="A33" s="18" t="s">
        <v>18</v>
      </c>
      <c r="B33" s="19" t="s">
        <v>37</v>
      </c>
      <c r="C33" s="7">
        <f t="shared" ref="C33:T33" si="3">SUM(C21:C32)</f>
        <v>3388647</v>
      </c>
      <c r="D33" s="7">
        <f t="shared" si="3"/>
        <v>1569814</v>
      </c>
      <c r="E33" s="7">
        <f t="shared" si="3"/>
        <v>1926675</v>
      </c>
      <c r="F33" s="7">
        <f t="shared" si="3"/>
        <v>1011367</v>
      </c>
      <c r="G33" s="7">
        <f>SUM(G21:G32)</f>
        <v>71986</v>
      </c>
      <c r="H33" s="7">
        <f t="shared" si="3"/>
        <v>2595702</v>
      </c>
      <c r="I33" s="7">
        <f t="shared" si="3"/>
        <v>935615</v>
      </c>
      <c r="J33" s="7">
        <f t="shared" si="3"/>
        <v>1074289</v>
      </c>
      <c r="K33" s="7">
        <f t="shared" si="3"/>
        <v>575009</v>
      </c>
      <c r="L33" s="7">
        <f t="shared" si="3"/>
        <v>209725</v>
      </c>
      <c r="M33" s="7">
        <f t="shared" si="3"/>
        <v>175986</v>
      </c>
      <c r="N33" s="7">
        <f t="shared" si="3"/>
        <v>247126</v>
      </c>
      <c r="O33" s="7">
        <f t="shared" si="3"/>
        <v>310416</v>
      </c>
      <c r="P33" s="7">
        <f t="shared" si="3"/>
        <v>73786</v>
      </c>
      <c r="Q33" s="7">
        <f t="shared" si="3"/>
        <v>108623</v>
      </c>
      <c r="R33" s="7">
        <f t="shared" si="3"/>
        <v>122392</v>
      </c>
      <c r="S33" s="7">
        <f t="shared" si="3"/>
        <v>141609</v>
      </c>
      <c r="T33" s="7">
        <f t="shared" si="3"/>
        <v>75370</v>
      </c>
      <c r="U33" s="7">
        <f t="shared" ref="U33:V33" si="4">SUM(U21:U32)</f>
        <v>75139</v>
      </c>
      <c r="V33" s="7">
        <f t="shared" si="4"/>
        <v>14689276</v>
      </c>
      <c r="W33" s="14" t="s">
        <v>74</v>
      </c>
      <c r="AL33"/>
    </row>
    <row r="34" spans="1:38">
      <c r="A34" s="18" t="s">
        <v>63</v>
      </c>
      <c r="B34" s="19" t="s">
        <v>64</v>
      </c>
      <c r="C34" s="7">
        <f>SUM(C21:C30)</f>
        <v>3046176</v>
      </c>
      <c r="D34" s="7">
        <f t="shared" ref="D34:V34" si="5">SUM(D21:D30)</f>
        <v>1407365</v>
      </c>
      <c r="E34" s="7">
        <f t="shared" si="5"/>
        <v>1926020</v>
      </c>
      <c r="F34" s="7">
        <f t="shared" si="5"/>
        <v>1010930</v>
      </c>
      <c r="G34" s="7">
        <f t="shared" si="5"/>
        <v>71986</v>
      </c>
      <c r="H34" s="7">
        <f t="shared" si="5"/>
        <v>2590893</v>
      </c>
      <c r="I34" s="7">
        <f t="shared" si="5"/>
        <v>930577</v>
      </c>
      <c r="J34" s="7">
        <f t="shared" si="5"/>
        <v>1073604</v>
      </c>
      <c r="K34" s="7">
        <f t="shared" si="5"/>
        <v>574953</v>
      </c>
      <c r="L34" s="7">
        <f t="shared" si="5"/>
        <v>209650</v>
      </c>
      <c r="M34" s="7">
        <f t="shared" si="5"/>
        <v>175981</v>
      </c>
      <c r="N34" s="7">
        <f t="shared" si="5"/>
        <v>247119</v>
      </c>
      <c r="O34" s="7">
        <f t="shared" si="5"/>
        <v>310242</v>
      </c>
      <c r="P34" s="7">
        <f t="shared" si="5"/>
        <v>73786</v>
      </c>
      <c r="Q34" s="7">
        <f t="shared" si="5"/>
        <v>98021</v>
      </c>
      <c r="R34" s="7">
        <f t="shared" si="5"/>
        <v>122392</v>
      </c>
      <c r="S34" s="7">
        <f t="shared" si="5"/>
        <v>141609</v>
      </c>
      <c r="T34" s="7">
        <f t="shared" si="5"/>
        <v>75002</v>
      </c>
      <c r="U34" s="7">
        <f t="shared" si="5"/>
        <v>75139</v>
      </c>
      <c r="V34" s="7">
        <f t="shared" si="5"/>
        <v>14161445</v>
      </c>
      <c r="W34" s="14" t="s">
        <v>74</v>
      </c>
      <c r="AL34"/>
    </row>
    <row r="35" spans="1:38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AL35"/>
    </row>
    <row r="36" spans="1:38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2"/>
      <c r="AL36"/>
    </row>
    <row r="37" spans="1:38">
      <c r="A37" s="59" t="s">
        <v>75</v>
      </c>
      <c r="B37" s="60"/>
      <c r="C37" s="2" t="s">
        <v>65</v>
      </c>
      <c r="D37" s="2" t="s">
        <v>0</v>
      </c>
      <c r="E37" s="2" t="s">
        <v>1</v>
      </c>
      <c r="F37" s="2" t="s">
        <v>2</v>
      </c>
      <c r="G37" s="2" t="s">
        <v>16</v>
      </c>
      <c r="H37" s="2" t="s">
        <v>3</v>
      </c>
      <c r="I37" s="2" t="s">
        <v>66</v>
      </c>
      <c r="J37" s="2" t="s">
        <v>5</v>
      </c>
      <c r="K37" s="2" t="s">
        <v>6</v>
      </c>
      <c r="L37" s="2" t="s">
        <v>7</v>
      </c>
      <c r="M37" s="2" t="s">
        <v>8</v>
      </c>
      <c r="N37" s="2" t="s">
        <v>9</v>
      </c>
      <c r="O37" s="2" t="s">
        <v>10</v>
      </c>
      <c r="P37" s="2" t="s">
        <v>11</v>
      </c>
      <c r="Q37" s="2" t="s">
        <v>12</v>
      </c>
      <c r="R37" s="2" t="s">
        <v>13</v>
      </c>
      <c r="S37" s="2" t="s">
        <v>14</v>
      </c>
      <c r="T37" s="2" t="s">
        <v>15</v>
      </c>
      <c r="U37" s="2" t="s">
        <v>17</v>
      </c>
      <c r="V37" s="2" t="s">
        <v>18</v>
      </c>
      <c r="W37" s="22"/>
      <c r="AL37"/>
    </row>
    <row r="38" spans="1:38">
      <c r="A38" s="61" t="s">
        <v>76</v>
      </c>
      <c r="B38" s="62"/>
      <c r="C38" s="2" t="s">
        <v>67</v>
      </c>
      <c r="D38" s="2" t="s">
        <v>19</v>
      </c>
      <c r="E38" s="2" t="s">
        <v>20</v>
      </c>
      <c r="F38" s="2" t="s">
        <v>21</v>
      </c>
      <c r="G38" s="2" t="s">
        <v>35</v>
      </c>
      <c r="H38" s="2" t="s">
        <v>22</v>
      </c>
      <c r="I38" s="2" t="s">
        <v>23</v>
      </c>
      <c r="J38" s="2" t="s">
        <v>24</v>
      </c>
      <c r="K38" s="2" t="s">
        <v>25</v>
      </c>
      <c r="L38" s="2" t="s">
        <v>68</v>
      </c>
      <c r="M38" s="2" t="s">
        <v>27</v>
      </c>
      <c r="N38" s="2" t="s">
        <v>28</v>
      </c>
      <c r="O38" s="2" t="s">
        <v>29</v>
      </c>
      <c r="P38" s="2" t="s">
        <v>30</v>
      </c>
      <c r="Q38" s="2" t="s">
        <v>31</v>
      </c>
      <c r="R38" s="2" t="s">
        <v>32</v>
      </c>
      <c r="S38" s="2" t="s">
        <v>33</v>
      </c>
      <c r="T38" s="2" t="s">
        <v>34</v>
      </c>
      <c r="U38" s="2" t="s">
        <v>36</v>
      </c>
      <c r="V38" s="2" t="s">
        <v>37</v>
      </c>
      <c r="W38" s="22"/>
      <c r="AL38"/>
    </row>
    <row r="39" spans="1:38">
      <c r="A39" s="12" t="s">
        <v>38</v>
      </c>
      <c r="B39" s="12" t="s">
        <v>39</v>
      </c>
      <c r="C39" s="23">
        <f>IF(C21=0,"",(C5/C21 -1))</f>
        <v>0.3064768055137248</v>
      </c>
      <c r="D39" s="23">
        <f t="shared" ref="D39:V39" si="6">IF(D21=0,"",(D5/D21 -1))</f>
        <v>0.25417271993543178</v>
      </c>
      <c r="E39" s="23">
        <f t="shared" si="6"/>
        <v>-0.92315470171890801</v>
      </c>
      <c r="F39" s="23">
        <f t="shared" si="6"/>
        <v>-1</v>
      </c>
      <c r="G39" s="23" t="str">
        <f t="shared" ref="G39:G51" si="7">IF(G21=0,"",(G5/G21 -1))</f>
        <v/>
      </c>
      <c r="H39" s="23">
        <f t="shared" si="6"/>
        <v>1.2592592592592591</v>
      </c>
      <c r="I39" s="23">
        <f t="shared" si="6"/>
        <v>0.47332506203473956</v>
      </c>
      <c r="J39" s="23">
        <f t="shared" si="6"/>
        <v>-1</v>
      </c>
      <c r="K39" s="23" t="str">
        <f t="shared" si="6"/>
        <v/>
      </c>
      <c r="L39" s="23" t="str">
        <f t="shared" si="6"/>
        <v/>
      </c>
      <c r="M39" s="23" t="str">
        <f t="shared" si="6"/>
        <v/>
      </c>
      <c r="N39" s="23" t="str">
        <f t="shared" si="6"/>
        <v/>
      </c>
      <c r="O39" s="23" t="str">
        <f t="shared" si="6"/>
        <v/>
      </c>
      <c r="P39" s="23" t="str">
        <f t="shared" si="6"/>
        <v/>
      </c>
      <c r="Q39" s="23">
        <f t="shared" si="6"/>
        <v>-1</v>
      </c>
      <c r="R39" s="23" t="str">
        <f t="shared" si="6"/>
        <v/>
      </c>
      <c r="S39" s="23" t="str">
        <f t="shared" si="6"/>
        <v/>
      </c>
      <c r="T39" s="23">
        <f t="shared" si="6"/>
        <v>1.0707964601769913</v>
      </c>
      <c r="U39" s="23" t="str">
        <f t="shared" si="6"/>
        <v/>
      </c>
      <c r="V39" s="23">
        <f t="shared" si="6"/>
        <v>0.28701187309664244</v>
      </c>
      <c r="W39" s="22"/>
      <c r="AL39"/>
    </row>
    <row r="40" spans="1:38">
      <c r="A40" s="15" t="s">
        <v>41</v>
      </c>
      <c r="B40" s="15" t="s">
        <v>42</v>
      </c>
      <c r="C40" s="24">
        <f t="shared" ref="C40:V40" si="8">IF(C22=0,"",(C6/C22 -1))</f>
        <v>0.27246053635350043</v>
      </c>
      <c r="D40" s="24">
        <f t="shared" si="8"/>
        <v>0.20569302128710243</v>
      </c>
      <c r="E40" s="24">
        <f t="shared" si="8"/>
        <v>-0.97511111111111115</v>
      </c>
      <c r="F40" s="24" t="str">
        <f t="shared" si="8"/>
        <v/>
      </c>
      <c r="G40" s="24" t="str">
        <f t="shared" si="7"/>
        <v/>
      </c>
      <c r="H40" s="24">
        <f t="shared" si="8"/>
        <v>4.0847457627118642</v>
      </c>
      <c r="I40" s="24">
        <f t="shared" si="8"/>
        <v>0.3899466869763899</v>
      </c>
      <c r="J40" s="24">
        <f t="shared" si="8"/>
        <v>-1</v>
      </c>
      <c r="K40" s="24" t="str">
        <f t="shared" si="8"/>
        <v/>
      </c>
      <c r="L40" s="24" t="str">
        <f t="shared" si="8"/>
        <v/>
      </c>
      <c r="M40" s="24" t="str">
        <f t="shared" si="8"/>
        <v/>
      </c>
      <c r="N40" s="24" t="str">
        <f t="shared" si="8"/>
        <v/>
      </c>
      <c r="O40" s="24" t="str">
        <f t="shared" si="8"/>
        <v/>
      </c>
      <c r="P40" s="24" t="str">
        <f t="shared" si="8"/>
        <v/>
      </c>
      <c r="Q40" s="24">
        <f t="shared" si="8"/>
        <v>-0.83966244725738393</v>
      </c>
      <c r="R40" s="24" t="str">
        <f t="shared" si="8"/>
        <v/>
      </c>
      <c r="S40" s="24" t="str">
        <f t="shared" si="8"/>
        <v/>
      </c>
      <c r="T40" s="24">
        <f t="shared" si="8"/>
        <v>-1</v>
      </c>
      <c r="U40" s="24" t="str">
        <f t="shared" si="8"/>
        <v/>
      </c>
      <c r="V40" s="24">
        <f t="shared" si="8"/>
        <v>0.24200783157095063</v>
      </c>
      <c r="W40" s="22"/>
      <c r="AL40"/>
    </row>
    <row r="41" spans="1:38">
      <c r="A41" s="12" t="s">
        <v>70</v>
      </c>
      <c r="B41" s="12" t="s">
        <v>44</v>
      </c>
      <c r="C41" s="23">
        <f t="shared" ref="C41:V41" si="9">IF(C23=0,"",(C7/C23 -1))</f>
        <v>0.32391103436534774</v>
      </c>
      <c r="D41" s="23">
        <f t="shared" si="9"/>
        <v>0.21019055279727072</v>
      </c>
      <c r="E41" s="23">
        <f t="shared" si="9"/>
        <v>0.20858895705521463</v>
      </c>
      <c r="F41" s="23" t="str">
        <f t="shared" si="9"/>
        <v/>
      </c>
      <c r="G41" s="23" t="str">
        <f t="shared" si="7"/>
        <v/>
      </c>
      <c r="H41" s="23">
        <f t="shared" si="9"/>
        <v>6.2474849094567402</v>
      </c>
      <c r="I41" s="23">
        <f t="shared" si="9"/>
        <v>2.085474308300395</v>
      </c>
      <c r="J41" s="23">
        <f t="shared" si="9"/>
        <v>2.2861491628614918</v>
      </c>
      <c r="K41" s="23">
        <f t="shared" si="9"/>
        <v>0.21830985915492951</v>
      </c>
      <c r="L41" s="23" t="str">
        <f t="shared" si="9"/>
        <v/>
      </c>
      <c r="M41" s="23">
        <f t="shared" si="9"/>
        <v>-1</v>
      </c>
      <c r="N41" s="23" t="str">
        <f t="shared" si="9"/>
        <v/>
      </c>
      <c r="O41" s="23">
        <f t="shared" si="9"/>
        <v>85</v>
      </c>
      <c r="P41" s="23" t="str">
        <f t="shared" si="9"/>
        <v/>
      </c>
      <c r="Q41" s="23">
        <f t="shared" si="9"/>
        <v>9.8214285714285809E-2</v>
      </c>
      <c r="R41" s="23" t="str">
        <f t="shared" si="9"/>
        <v/>
      </c>
      <c r="S41" s="23" t="str">
        <f t="shared" si="9"/>
        <v/>
      </c>
      <c r="T41" s="23" t="str">
        <f t="shared" si="9"/>
        <v/>
      </c>
      <c r="U41" s="23" t="str">
        <f t="shared" si="9"/>
        <v/>
      </c>
      <c r="V41" s="23">
        <f t="shared" si="9"/>
        <v>0.33758897346225059</v>
      </c>
      <c r="W41" s="22"/>
      <c r="AL41"/>
    </row>
    <row r="42" spans="1:38">
      <c r="A42" s="15" t="s">
        <v>45</v>
      </c>
      <c r="B42" s="15" t="s">
        <v>46</v>
      </c>
      <c r="C42" s="24">
        <f t="shared" ref="C42:V42" si="10">IF(C24=0,"",(C8/C24 -1))</f>
        <v>0.22407217423310954</v>
      </c>
      <c r="D42" s="24">
        <f t="shared" si="10"/>
        <v>-5.2820548228957875E-3</v>
      </c>
      <c r="E42" s="24">
        <f t="shared" si="10"/>
        <v>5.8083883694999505E-2</v>
      </c>
      <c r="F42" s="24">
        <f t="shared" si="10"/>
        <v>-0.26937534316002876</v>
      </c>
      <c r="G42" s="24">
        <f t="shared" si="7"/>
        <v>16.964285714285715</v>
      </c>
      <c r="H42" s="24">
        <f t="shared" si="10"/>
        <v>-7.4232081911262848E-2</v>
      </c>
      <c r="I42" s="24">
        <f t="shared" si="10"/>
        <v>-2.2483248567046088E-2</v>
      </c>
      <c r="J42" s="24">
        <f t="shared" si="10"/>
        <v>-4.3218526440002902E-2</v>
      </c>
      <c r="K42" s="24">
        <f t="shared" si="10"/>
        <v>-4.0543821315853323E-2</v>
      </c>
      <c r="L42" s="24">
        <f t="shared" si="10"/>
        <v>-0.22086425141859445</v>
      </c>
      <c r="M42" s="24">
        <f t="shared" si="10"/>
        <v>-0.5</v>
      </c>
      <c r="N42" s="24">
        <f t="shared" si="10"/>
        <v>-0.31093189964157708</v>
      </c>
      <c r="O42" s="24">
        <f t="shared" si="10"/>
        <v>0.9329129886506935</v>
      </c>
      <c r="P42" s="24">
        <f t="shared" si="10"/>
        <v>0.37610776320453732</v>
      </c>
      <c r="Q42" s="24">
        <f t="shared" si="10"/>
        <v>0.17682695948504357</v>
      </c>
      <c r="R42" s="24">
        <f t="shared" si="10"/>
        <v>0.32958801498127333</v>
      </c>
      <c r="S42" s="24">
        <f t="shared" si="10"/>
        <v>-1</v>
      </c>
      <c r="T42" s="24">
        <f t="shared" si="10"/>
        <v>-0.12737920937042457</v>
      </c>
      <c r="U42" s="24">
        <f t="shared" si="10"/>
        <v>-7.1558796718322659E-2</v>
      </c>
      <c r="V42" s="24">
        <f t="shared" si="10"/>
        <v>7.0173403088346964E-2</v>
      </c>
      <c r="W42" s="22"/>
      <c r="AL42"/>
    </row>
    <row r="43" spans="1:38">
      <c r="A43" s="12" t="s">
        <v>47</v>
      </c>
      <c r="B43" s="12" t="s">
        <v>48</v>
      </c>
      <c r="C43" s="23">
        <f t="shared" ref="C43:V43" si="11">IF(C25=0,"",(C9/C25 -1))</f>
        <v>0.23285934678354869</v>
      </c>
      <c r="D43" s="23">
        <f t="shared" si="11"/>
        <v>1.2814670588397803E-2</v>
      </c>
      <c r="E43" s="23">
        <f t="shared" si="11"/>
        <v>-4.1974923085363658E-2</v>
      </c>
      <c r="F43" s="23">
        <f t="shared" si="11"/>
        <v>5.7028547067407898E-2</v>
      </c>
      <c r="G43" s="23">
        <f t="shared" si="7"/>
        <v>-4.5598269262772551E-2</v>
      </c>
      <c r="H43" s="23">
        <f t="shared" si="11"/>
        <v>-4.3793173444218181E-2</v>
      </c>
      <c r="I43" s="23">
        <f t="shared" si="11"/>
        <v>-6.8242944883789569E-4</v>
      </c>
      <c r="J43" s="23">
        <f t="shared" si="11"/>
        <v>3.0880328422926873E-2</v>
      </c>
      <c r="K43" s="23">
        <f t="shared" si="11"/>
        <v>2.2332582744686746E-2</v>
      </c>
      <c r="L43" s="23">
        <f t="shared" si="11"/>
        <v>2.8506548801751741E-2</v>
      </c>
      <c r="M43" s="23">
        <f t="shared" si="11"/>
        <v>8.1817721262475329E-2</v>
      </c>
      <c r="N43" s="23">
        <f t="shared" si="11"/>
        <v>0.19900418454367297</v>
      </c>
      <c r="O43" s="23">
        <f t="shared" si="11"/>
        <v>0.18381893209953737</v>
      </c>
      <c r="P43" s="23">
        <f t="shared" si="11"/>
        <v>3.2055396790503403</v>
      </c>
      <c r="Q43" s="23">
        <f t="shared" si="11"/>
        <v>0.25973557692307692</v>
      </c>
      <c r="R43" s="23">
        <f t="shared" si="11"/>
        <v>-2.56140811769342E-2</v>
      </c>
      <c r="S43" s="23">
        <f t="shared" si="11"/>
        <v>0.11198697068403907</v>
      </c>
      <c r="T43" s="23">
        <f t="shared" si="11"/>
        <v>8.2396116964602806E-2</v>
      </c>
      <c r="U43" s="23">
        <f t="shared" si="11"/>
        <v>7.2204415954415957E-2</v>
      </c>
      <c r="V43" s="23">
        <f t="shared" si="11"/>
        <v>6.0349020945773102E-2</v>
      </c>
      <c r="W43" s="22"/>
      <c r="AL43"/>
    </row>
    <row r="44" spans="1:38">
      <c r="A44" s="25" t="s">
        <v>49</v>
      </c>
      <c r="B44" s="25" t="s">
        <v>50</v>
      </c>
      <c r="C44" s="24">
        <f t="shared" ref="C44:V44" si="12">IF(C26=0,"",(C10/C26 -1))</f>
        <v>0.26045471542520926</v>
      </c>
      <c r="D44" s="24">
        <f t="shared" si="12"/>
        <v>-8.4064420535955309E-3</v>
      </c>
      <c r="E44" s="24">
        <f t="shared" si="12"/>
        <v>-8.7360925423320301E-2</v>
      </c>
      <c r="F44" s="24">
        <f t="shared" si="12"/>
        <v>-5.7156079419685368E-2</v>
      </c>
      <c r="G44" s="24">
        <f t="shared" si="7"/>
        <v>0.11377030329164861</v>
      </c>
      <c r="H44" s="24">
        <f t="shared" si="12"/>
        <v>-4.8819101526831998E-2</v>
      </c>
      <c r="I44" s="24">
        <f t="shared" si="12"/>
        <v>-6.3553834393617059E-3</v>
      </c>
      <c r="J44" s="24">
        <f t="shared" si="12"/>
        <v>3.7902306960602816E-2</v>
      </c>
      <c r="K44" s="24">
        <f t="shared" si="12"/>
        <v>5.2724636656175994E-2</v>
      </c>
      <c r="L44" s="24">
        <f t="shared" si="12"/>
        <v>9.9264984466166606E-2</v>
      </c>
      <c r="M44" s="24">
        <f t="shared" si="12"/>
        <v>4.7178435881098046E-2</v>
      </c>
      <c r="N44" s="24">
        <f t="shared" si="12"/>
        <v>7.5200365222684473E-2</v>
      </c>
      <c r="O44" s="24">
        <f t="shared" si="12"/>
        <v>0.20718848317284766</v>
      </c>
      <c r="P44" s="24">
        <f t="shared" si="12"/>
        <v>-0.25548916064480265</v>
      </c>
      <c r="Q44" s="24">
        <f t="shared" si="12"/>
        <v>-9.5928899082568853E-2</v>
      </c>
      <c r="R44" s="24">
        <f t="shared" si="12"/>
        <v>9.5181741335587544E-2</v>
      </c>
      <c r="S44" s="24">
        <f t="shared" si="12"/>
        <v>9.2904924565898162E-2</v>
      </c>
      <c r="T44" s="24">
        <f t="shared" si="12"/>
        <v>0.10109875385233824</v>
      </c>
      <c r="U44" s="24">
        <f t="shared" si="12"/>
        <v>0.11862387370615823</v>
      </c>
      <c r="V44" s="24">
        <f t="shared" si="12"/>
        <v>3.3211732213685341E-2</v>
      </c>
      <c r="W44" s="22"/>
      <c r="AL44"/>
    </row>
    <row r="45" spans="1:38">
      <c r="A45" s="12" t="s">
        <v>51</v>
      </c>
      <c r="B45" s="12" t="s">
        <v>52</v>
      </c>
      <c r="C45" s="26">
        <f t="shared" ref="C45:V45" si="13">IF(C27=0,"",(C11/C27 -1))</f>
        <v>0.2860398836124447</v>
      </c>
      <c r="D45" s="23">
        <f t="shared" si="13"/>
        <v>-6.6837509808177153E-2</v>
      </c>
      <c r="E45" s="23">
        <f t="shared" si="13"/>
        <v>-1.6432025536577854E-2</v>
      </c>
      <c r="F45" s="23">
        <f t="shared" si="13"/>
        <v>-1.7057644910190239E-2</v>
      </c>
      <c r="G45" s="23">
        <f t="shared" si="7"/>
        <v>0.19155699308498764</v>
      </c>
      <c r="H45" s="23">
        <f t="shared" si="13"/>
        <v>1.3318343961197243E-2</v>
      </c>
      <c r="I45" s="23">
        <f t="shared" si="13"/>
        <v>-1.2874626383391208E-3</v>
      </c>
      <c r="J45" s="23">
        <f t="shared" si="13"/>
        <v>-7.8135122719259487E-3</v>
      </c>
      <c r="K45" s="23">
        <f t="shared" si="13"/>
        <v>0.10203674263757101</v>
      </c>
      <c r="L45" s="23">
        <f t="shared" si="13"/>
        <v>2.4376957646738306E-2</v>
      </c>
      <c r="M45" s="23">
        <f t="shared" si="13"/>
        <v>0.1070774191972248</v>
      </c>
      <c r="N45" s="23">
        <f t="shared" si="13"/>
        <v>0.11003594924478177</v>
      </c>
      <c r="O45" s="23">
        <f t="shared" si="13"/>
        <v>0.10175743111303981</v>
      </c>
      <c r="P45" s="23">
        <f t="shared" si="13"/>
        <v>-0.23438919164395999</v>
      </c>
      <c r="Q45" s="23">
        <f t="shared" si="13"/>
        <v>-0.11670402494883536</v>
      </c>
      <c r="R45" s="23">
        <f t="shared" si="13"/>
        <v>1.5356350526899654E-2</v>
      </c>
      <c r="S45" s="23">
        <f t="shared" si="13"/>
        <v>0.1961513537880708</v>
      </c>
      <c r="T45" s="23">
        <f t="shared" si="13"/>
        <v>0.13347309573724675</v>
      </c>
      <c r="U45" s="23">
        <f t="shared" si="13"/>
        <v>8.3377557639011668E-2</v>
      </c>
      <c r="V45" s="23">
        <f t="shared" si="13"/>
        <v>5.4280813948238027E-2</v>
      </c>
      <c r="W45" s="22"/>
      <c r="AL45"/>
    </row>
    <row r="46" spans="1:38">
      <c r="A46" s="25" t="s">
        <v>53</v>
      </c>
      <c r="B46" s="25" t="s">
        <v>54</v>
      </c>
      <c r="C46" s="24">
        <f t="shared" ref="C46:V46" si="14">IF(C28=0,"",(C12/C28 -1))</f>
        <v>0.23177568462521769</v>
      </c>
      <c r="D46" s="24">
        <f t="shared" si="14"/>
        <v>-4.4661988429397947E-2</v>
      </c>
      <c r="E46" s="24">
        <f t="shared" si="14"/>
        <v>2.8029225476251307E-2</v>
      </c>
      <c r="F46" s="24">
        <f t="shared" si="14"/>
        <v>-1.5963577685569441E-2</v>
      </c>
      <c r="G46" s="24">
        <f t="shared" si="7"/>
        <v>2.9903520735464983E-2</v>
      </c>
      <c r="H46" s="24">
        <f t="shared" si="14"/>
        <v>8.8020278724898482E-4</v>
      </c>
      <c r="I46" s="24">
        <f t="shared" si="14"/>
        <v>1.035055278837449E-2</v>
      </c>
      <c r="J46" s="24">
        <f t="shared" si="14"/>
        <v>2.8775085608814255E-2</v>
      </c>
      <c r="K46" s="24">
        <f t="shared" si="14"/>
        <v>2.9742247699752866E-2</v>
      </c>
      <c r="L46" s="24">
        <f t="shared" si="14"/>
        <v>6.8693164001254248E-2</v>
      </c>
      <c r="M46" s="24">
        <f t="shared" si="14"/>
        <v>0.1087795465508925</v>
      </c>
      <c r="N46" s="24">
        <f t="shared" si="14"/>
        <v>0.10575979759384513</v>
      </c>
      <c r="O46" s="24">
        <f t="shared" si="14"/>
        <v>0.14609461481382358</v>
      </c>
      <c r="P46" s="24">
        <f t="shared" si="14"/>
        <v>-0.27903315899050429</v>
      </c>
      <c r="Q46" s="24">
        <f t="shared" si="14"/>
        <v>-8.8639442616605391E-2</v>
      </c>
      <c r="R46" s="24">
        <f t="shared" si="14"/>
        <v>5.6701030927835072E-2</v>
      </c>
      <c r="S46" s="24">
        <f t="shared" si="14"/>
        <v>0.10919740777666997</v>
      </c>
      <c r="T46" s="24">
        <f t="shared" si="14"/>
        <v>0.18943481965350761</v>
      </c>
      <c r="U46" s="24">
        <f t="shared" si="14"/>
        <v>-1.308900523560208E-2</v>
      </c>
      <c r="V46" s="24">
        <f t="shared" si="14"/>
        <v>5.1860914426733684E-2</v>
      </c>
      <c r="W46" s="22"/>
      <c r="AL46"/>
    </row>
    <row r="47" spans="1:38">
      <c r="A47" s="12" t="s">
        <v>55</v>
      </c>
      <c r="B47" s="12" t="s">
        <v>56</v>
      </c>
      <c r="C47" s="23">
        <f t="shared" ref="C47:V47" si="15">IF(C29=0,"",(C13/C29 -1))</f>
        <v>0.2379097576447029</v>
      </c>
      <c r="D47" s="23">
        <f t="shared" si="15"/>
        <v>-7.296641715440233E-2</v>
      </c>
      <c r="E47" s="23">
        <f t="shared" si="15"/>
        <v>3.8606688514437604E-2</v>
      </c>
      <c r="F47" s="23">
        <f t="shared" si="15"/>
        <v>-6.6032660673297605E-2</v>
      </c>
      <c r="G47" s="23">
        <f t="shared" si="7"/>
        <v>2.9374297489696444E-2</v>
      </c>
      <c r="H47" s="23">
        <f t="shared" si="15"/>
        <v>1.5215213786244686E-2</v>
      </c>
      <c r="I47" s="23">
        <f t="shared" si="15"/>
        <v>5.507560878462936E-3</v>
      </c>
      <c r="J47" s="23">
        <f t="shared" si="15"/>
        <v>9.2570506922906581E-4</v>
      </c>
      <c r="K47" s="23">
        <f t="shared" si="15"/>
        <v>7.5181636306201893E-2</v>
      </c>
      <c r="L47" s="23">
        <f t="shared" si="15"/>
        <v>3.0379187494822268E-3</v>
      </c>
      <c r="M47" s="23">
        <f t="shared" si="15"/>
        <v>8.4673604541154246E-2</v>
      </c>
      <c r="N47" s="23">
        <f t="shared" si="15"/>
        <v>0.1930681276798476</v>
      </c>
      <c r="O47" s="23">
        <f t="shared" si="15"/>
        <v>0.18511361093594259</v>
      </c>
      <c r="P47" s="23">
        <f t="shared" si="15"/>
        <v>-0.18045366388396999</v>
      </c>
      <c r="Q47" s="23">
        <f t="shared" si="15"/>
        <v>-0.11969216228988055</v>
      </c>
      <c r="R47" s="23">
        <f t="shared" si="15"/>
        <v>-1.3887057789496837E-2</v>
      </c>
      <c r="S47" s="23">
        <f t="shared" si="15"/>
        <v>9.0827660336796789E-2</v>
      </c>
      <c r="T47" s="23">
        <f t="shared" si="15"/>
        <v>0.11574475463846023</v>
      </c>
      <c r="U47" s="23">
        <f t="shared" si="15"/>
        <v>-0.16835016835016836</v>
      </c>
      <c r="V47" s="23">
        <f t="shared" si="15"/>
        <v>5.1332501602406655E-2</v>
      </c>
      <c r="W47" s="22"/>
      <c r="AL47"/>
    </row>
    <row r="48" spans="1:38">
      <c r="A48" s="25" t="s">
        <v>57</v>
      </c>
      <c r="B48" s="25" t="s">
        <v>58</v>
      </c>
      <c r="C48" s="24">
        <f t="shared" ref="C48:V48" si="16">IF(C30=0,"",(C14/C30 -1))</f>
        <v>5.4013247459640201E-2</v>
      </c>
      <c r="D48" s="24">
        <f t="shared" si="16"/>
        <v>-2.4747491150011403E-2</v>
      </c>
      <c r="E48" s="24">
        <f t="shared" si="16"/>
        <v>-2.4654510068771174E-2</v>
      </c>
      <c r="F48" s="24">
        <f t="shared" si="16"/>
        <v>-0.19194853704087989</v>
      </c>
      <c r="G48" s="24">
        <f t="shared" si="7"/>
        <v>8.6368366285119569E-2</v>
      </c>
      <c r="H48" s="24">
        <f t="shared" si="16"/>
        <v>-5.29578104257451E-2</v>
      </c>
      <c r="I48" s="24">
        <f t="shared" si="16"/>
        <v>2.3666594687972387E-2</v>
      </c>
      <c r="J48" s="24">
        <f t="shared" si="16"/>
        <v>2.5147234165552534E-2</v>
      </c>
      <c r="K48" s="24">
        <f t="shared" si="16"/>
        <v>0.10464225524743376</v>
      </c>
      <c r="L48" s="24">
        <f t="shared" si="16"/>
        <v>-0.3228258439526045</v>
      </c>
      <c r="M48" s="24">
        <f t="shared" si="16"/>
        <v>7.2119324700868681E-2</v>
      </c>
      <c r="N48" s="24">
        <f t="shared" si="16"/>
        <v>3.0091244418559482E-2</v>
      </c>
      <c r="O48" s="24">
        <f t="shared" si="16"/>
        <v>0.42044048502845821</v>
      </c>
      <c r="P48" s="24">
        <f t="shared" si="16"/>
        <v>-0.28956582633053218</v>
      </c>
      <c r="Q48" s="24">
        <f t="shared" si="16"/>
        <v>-0.58228058510638303</v>
      </c>
      <c r="R48" s="24">
        <f t="shared" si="16"/>
        <v>0.25632706035042174</v>
      </c>
      <c r="S48" s="24">
        <f t="shared" si="16"/>
        <v>0.1004784688995215</v>
      </c>
      <c r="T48" s="24">
        <f t="shared" si="16"/>
        <v>-2.5992438563327003E-2</v>
      </c>
      <c r="U48" s="24">
        <f t="shared" si="16"/>
        <v>-0.38373424971363113</v>
      </c>
      <c r="V48" s="24">
        <f t="shared" si="16"/>
        <v>-1.2015613629356992E-2</v>
      </c>
      <c r="W48" s="22"/>
      <c r="AL48"/>
    </row>
    <row r="49" spans="1:38" hidden="1">
      <c r="A49" s="12" t="s">
        <v>59</v>
      </c>
      <c r="B49" s="12" t="s">
        <v>60</v>
      </c>
      <c r="C49" s="23">
        <f t="shared" ref="C49:V49" si="17">IF(C31=0,"",(C15/C31 -1))</f>
        <v>-1</v>
      </c>
      <c r="D49" s="23">
        <f t="shared" si="17"/>
        <v>-1</v>
      </c>
      <c r="E49" s="23">
        <f t="shared" si="17"/>
        <v>-1</v>
      </c>
      <c r="F49" s="23">
        <f t="shared" si="17"/>
        <v>-1</v>
      </c>
      <c r="G49" s="23" t="str">
        <f t="shared" si="7"/>
        <v/>
      </c>
      <c r="H49" s="23">
        <f t="shared" si="17"/>
        <v>-1</v>
      </c>
      <c r="I49" s="23">
        <f t="shared" si="17"/>
        <v>-1</v>
      </c>
      <c r="J49" s="23">
        <f t="shared" si="17"/>
        <v>-1</v>
      </c>
      <c r="K49" s="23">
        <f t="shared" si="17"/>
        <v>-1</v>
      </c>
      <c r="L49" s="23">
        <f t="shared" si="17"/>
        <v>-1</v>
      </c>
      <c r="M49" s="23">
        <f t="shared" si="17"/>
        <v>-1</v>
      </c>
      <c r="N49" s="23">
        <f t="shared" si="17"/>
        <v>-1</v>
      </c>
      <c r="O49" s="23">
        <f t="shared" si="17"/>
        <v>-1</v>
      </c>
      <c r="P49" s="23" t="str">
        <f t="shared" si="17"/>
        <v/>
      </c>
      <c r="Q49" s="23">
        <f t="shared" si="17"/>
        <v>-1</v>
      </c>
      <c r="R49" s="23" t="str">
        <f t="shared" si="17"/>
        <v/>
      </c>
      <c r="S49" s="23" t="str">
        <f t="shared" si="17"/>
        <v/>
      </c>
      <c r="T49" s="23">
        <f t="shared" si="17"/>
        <v>-1</v>
      </c>
      <c r="U49" s="23" t="str">
        <f t="shared" si="17"/>
        <v/>
      </c>
      <c r="V49" s="23">
        <f t="shared" si="17"/>
        <v>-1</v>
      </c>
      <c r="W49" s="22"/>
      <c r="AL49"/>
    </row>
    <row r="50" spans="1:38" hidden="1">
      <c r="A50" s="25" t="s">
        <v>61</v>
      </c>
      <c r="B50" s="25" t="s">
        <v>62</v>
      </c>
      <c r="C50" s="24">
        <f t="shared" ref="C50:V50" si="18">IF(C32=0,"",(C16/C32 -1))</f>
        <v>-1</v>
      </c>
      <c r="D50" s="24">
        <f t="shared" si="18"/>
        <v>-1</v>
      </c>
      <c r="E50" s="24">
        <f t="shared" si="18"/>
        <v>-1</v>
      </c>
      <c r="F50" s="24">
        <f t="shared" si="18"/>
        <v>-1</v>
      </c>
      <c r="G50" s="24" t="str">
        <f t="shared" si="7"/>
        <v/>
      </c>
      <c r="H50" s="24">
        <f t="shared" si="18"/>
        <v>-1</v>
      </c>
      <c r="I50" s="24">
        <f t="shared" si="18"/>
        <v>-1</v>
      </c>
      <c r="J50" s="24">
        <f t="shared" si="18"/>
        <v>-1</v>
      </c>
      <c r="K50" s="24" t="str">
        <f t="shared" si="18"/>
        <v/>
      </c>
      <c r="L50" s="24" t="str">
        <f t="shared" si="18"/>
        <v/>
      </c>
      <c r="M50" s="24" t="str">
        <f t="shared" si="18"/>
        <v/>
      </c>
      <c r="N50" s="24">
        <f t="shared" si="18"/>
        <v>-1</v>
      </c>
      <c r="O50" s="24" t="str">
        <f t="shared" si="18"/>
        <v/>
      </c>
      <c r="P50" s="24" t="str">
        <f t="shared" si="18"/>
        <v/>
      </c>
      <c r="Q50" s="24">
        <f t="shared" si="18"/>
        <v>-1</v>
      </c>
      <c r="R50" s="24" t="str">
        <f t="shared" si="18"/>
        <v/>
      </c>
      <c r="S50" s="24" t="str">
        <f t="shared" si="18"/>
        <v/>
      </c>
      <c r="T50" s="24">
        <f t="shared" si="18"/>
        <v>-1</v>
      </c>
      <c r="U50" s="24" t="str">
        <f t="shared" si="18"/>
        <v/>
      </c>
      <c r="V50" s="24">
        <f t="shared" si="18"/>
        <v>-1</v>
      </c>
      <c r="W50" s="22"/>
      <c r="AL50"/>
    </row>
    <row r="51" spans="1:38" hidden="1">
      <c r="A51" s="18" t="s">
        <v>18</v>
      </c>
      <c r="B51" s="19" t="s">
        <v>37</v>
      </c>
      <c r="C51" s="27">
        <f t="shared" ref="C51:V51" si="19">IF(C33=0,"",(C17/C33 -1))</f>
        <v>0.11088319320365914</v>
      </c>
      <c r="D51" s="27">
        <f t="shared" si="19"/>
        <v>-0.10317273256576898</v>
      </c>
      <c r="E51" s="27">
        <f t="shared" si="19"/>
        <v>-1.3598038070769536E-2</v>
      </c>
      <c r="F51" s="27">
        <f t="shared" si="19"/>
        <v>-4.0187192186416976E-2</v>
      </c>
      <c r="G51" s="27">
        <f t="shared" si="7"/>
        <v>8.7322534937348983E-2</v>
      </c>
      <c r="H51" s="27">
        <f t="shared" si="19"/>
        <v>-1.49493277733731E-2</v>
      </c>
      <c r="I51" s="27">
        <f t="shared" si="19"/>
        <v>2.4668266327496635E-3</v>
      </c>
      <c r="J51" s="27">
        <f t="shared" si="19"/>
        <v>1.6109259240297602E-2</v>
      </c>
      <c r="K51" s="27">
        <f t="shared" si="19"/>
        <v>5.9712108853948287E-2</v>
      </c>
      <c r="L51" s="27">
        <f t="shared" si="19"/>
        <v>3.6500178805578765E-2</v>
      </c>
      <c r="M51" s="27">
        <f t="shared" si="19"/>
        <v>8.0233654949825484E-2</v>
      </c>
      <c r="N51" s="27">
        <f t="shared" si="19"/>
        <v>0.11571829754861884</v>
      </c>
      <c r="O51" s="27">
        <f t="shared" si="19"/>
        <v>0.17596064635843511</v>
      </c>
      <c r="P51" s="27">
        <f t="shared" si="19"/>
        <v>-8.4704415471770211E-3</v>
      </c>
      <c r="Q51" s="27">
        <f t="shared" si="19"/>
        <v>-0.20920062970089204</v>
      </c>
      <c r="R51" s="27">
        <f t="shared" si="19"/>
        <v>3.5925550689587471E-2</v>
      </c>
      <c r="S51" s="27">
        <f t="shared" si="19"/>
        <v>0.12511210445663767</v>
      </c>
      <c r="T51" s="27">
        <f t="shared" si="19"/>
        <v>0.11397107602494372</v>
      </c>
      <c r="U51" s="27">
        <f t="shared" si="19"/>
        <v>8.2646827878998241E-3</v>
      </c>
      <c r="V51" s="27">
        <f t="shared" si="19"/>
        <v>1.9152679818937202E-2</v>
      </c>
      <c r="W51" s="28"/>
      <c r="AL51"/>
    </row>
    <row r="52" spans="1:38">
      <c r="A52" s="18" t="s">
        <v>63</v>
      </c>
      <c r="B52" s="19" t="s">
        <v>64</v>
      </c>
      <c r="C52" s="27">
        <f t="shared" ref="C52:V52" si="20">C17/C34-1</f>
        <v>0.2357759367810659</v>
      </c>
      <c r="D52" s="27">
        <f t="shared" si="20"/>
        <v>3.4603674242283944E-4</v>
      </c>
      <c r="E52" s="27">
        <f t="shared" si="20"/>
        <v>-1.3262582943063927E-2</v>
      </c>
      <c r="F52" s="27">
        <f t="shared" si="20"/>
        <v>-3.9772288882514162E-2</v>
      </c>
      <c r="G52" s="27">
        <f t="shared" si="20"/>
        <v>8.7322534937348983E-2</v>
      </c>
      <c r="H52" s="27">
        <f t="shared" si="20"/>
        <v>-1.3120958681041683E-2</v>
      </c>
      <c r="I52" s="27">
        <f t="shared" si="20"/>
        <v>7.8940270391381073E-3</v>
      </c>
      <c r="J52" s="27">
        <f t="shared" si="20"/>
        <v>1.6757575418869575E-2</v>
      </c>
      <c r="K52" s="27">
        <f t="shared" si="20"/>
        <v>5.9815324035181971E-2</v>
      </c>
      <c r="L52" s="27">
        <f t="shared" si="20"/>
        <v>3.6870975435249198E-2</v>
      </c>
      <c r="M52" s="27">
        <f t="shared" si="20"/>
        <v>8.0264346719248092E-2</v>
      </c>
      <c r="N52" s="27">
        <f t="shared" si="20"/>
        <v>0.11574990186913992</v>
      </c>
      <c r="O52" s="27">
        <f t="shared" si="20"/>
        <v>0.17662018682190039</v>
      </c>
      <c r="P52" s="27">
        <f t="shared" si="20"/>
        <v>-8.4704415471770211E-3</v>
      </c>
      <c r="Q52" s="27">
        <f t="shared" si="20"/>
        <v>-0.12366737739872069</v>
      </c>
      <c r="R52" s="27">
        <f t="shared" si="20"/>
        <v>3.5925550689587471E-2</v>
      </c>
      <c r="S52" s="27">
        <f t="shared" si="20"/>
        <v>0.12511210445663767</v>
      </c>
      <c r="T52" s="27">
        <f t="shared" si="20"/>
        <v>0.11943681501826608</v>
      </c>
      <c r="U52" s="27">
        <f t="shared" si="20"/>
        <v>8.2646827878998241E-3</v>
      </c>
      <c r="V52" s="27">
        <f t="shared" si="20"/>
        <v>5.7138943095143224E-2</v>
      </c>
      <c r="W52" s="28"/>
      <c r="AL52"/>
    </row>
    <row r="53" spans="1:38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2"/>
    </row>
    <row r="54" spans="1:38">
      <c r="A54" s="63" t="s">
        <v>92</v>
      </c>
      <c r="B54" s="64"/>
      <c r="C54" s="69" t="s">
        <v>78</v>
      </c>
      <c r="D54" s="70"/>
      <c r="E54" s="71"/>
      <c r="F54" s="69" t="s">
        <v>79</v>
      </c>
      <c r="G54" s="73"/>
      <c r="H54" s="73"/>
      <c r="I54" s="74" t="s">
        <v>80</v>
      </c>
      <c r="J54" s="74"/>
      <c r="K54" s="74"/>
      <c r="L54" s="74" t="s">
        <v>81</v>
      </c>
      <c r="M54" s="74"/>
      <c r="N54" s="74"/>
      <c r="O54" s="72" t="s">
        <v>82</v>
      </c>
      <c r="P54" s="72"/>
      <c r="Q54" s="72"/>
      <c r="R54" s="72" t="s">
        <v>83</v>
      </c>
      <c r="S54" s="72"/>
      <c r="T54" s="72"/>
      <c r="U54" s="72" t="s">
        <v>84</v>
      </c>
      <c r="V54" s="72"/>
      <c r="W54" s="72"/>
      <c r="AL54"/>
    </row>
    <row r="55" spans="1:38">
      <c r="A55" s="65"/>
      <c r="B55" s="66"/>
      <c r="C55" s="69" t="s">
        <v>85</v>
      </c>
      <c r="D55" s="70"/>
      <c r="E55" s="71"/>
      <c r="F55" s="69" t="s">
        <v>86</v>
      </c>
      <c r="G55" s="73"/>
      <c r="H55" s="73"/>
      <c r="I55" s="74" t="s">
        <v>87</v>
      </c>
      <c r="J55" s="74"/>
      <c r="K55" s="74"/>
      <c r="L55" s="74" t="s">
        <v>88</v>
      </c>
      <c r="M55" s="74"/>
      <c r="N55" s="74"/>
      <c r="O55" s="72" t="s">
        <v>89</v>
      </c>
      <c r="P55" s="72"/>
      <c r="Q55" s="72"/>
      <c r="R55" s="72" t="s">
        <v>90</v>
      </c>
      <c r="S55" s="72"/>
      <c r="T55" s="72"/>
      <c r="U55" s="72" t="s">
        <v>91</v>
      </c>
      <c r="V55" s="72"/>
      <c r="W55" s="72"/>
      <c r="AL55"/>
    </row>
    <row r="56" spans="1:38">
      <c r="A56" s="67"/>
      <c r="B56" s="68"/>
      <c r="C56" s="56">
        <v>2015</v>
      </c>
      <c r="D56" s="56">
        <v>2014</v>
      </c>
      <c r="E56" s="56" t="s">
        <v>77</v>
      </c>
      <c r="F56" s="56">
        <v>2015</v>
      </c>
      <c r="G56" s="56">
        <v>2014</v>
      </c>
      <c r="H56" s="57" t="s">
        <v>77</v>
      </c>
      <c r="I56" s="56">
        <v>2015</v>
      </c>
      <c r="J56" s="56">
        <v>2014</v>
      </c>
      <c r="K56" s="56" t="s">
        <v>77</v>
      </c>
      <c r="L56" s="56">
        <v>2015</v>
      </c>
      <c r="M56" s="56">
        <v>2014</v>
      </c>
      <c r="N56" s="56" t="s">
        <v>77</v>
      </c>
      <c r="O56" s="56">
        <v>2015</v>
      </c>
      <c r="P56" s="2">
        <v>2014</v>
      </c>
      <c r="Q56" s="2" t="s">
        <v>77</v>
      </c>
      <c r="R56" s="2">
        <v>2015</v>
      </c>
      <c r="S56" s="2">
        <v>2014</v>
      </c>
      <c r="T56" s="2" t="s">
        <v>77</v>
      </c>
      <c r="U56" s="2">
        <v>2015</v>
      </c>
      <c r="V56" s="2">
        <v>2014</v>
      </c>
      <c r="W56" s="2" t="s">
        <v>77</v>
      </c>
      <c r="AL56"/>
    </row>
    <row r="57" spans="1:38">
      <c r="A57" s="12" t="s">
        <v>38</v>
      </c>
      <c r="B57" s="12" t="s">
        <v>39</v>
      </c>
      <c r="C57" s="13">
        <f t="shared" ref="C57:C68" si="21">V5-C5</f>
        <v>80564</v>
      </c>
      <c r="D57" s="13">
        <f t="shared" ref="D57:D68" si="22">V21-C21</f>
        <v>64757</v>
      </c>
      <c r="E57" s="23">
        <f>IF(D57=0,"",(C57-D57)/D57)</f>
        <v>0.24409716324103958</v>
      </c>
      <c r="F57" s="13">
        <f t="shared" ref="F57:F68" si="23">E5+F5+G5</f>
        <v>76</v>
      </c>
      <c r="G57" s="13">
        <f t="shared" ref="G57:G68" si="24">E21+F21+G21</f>
        <v>991</v>
      </c>
      <c r="H57" s="23">
        <f t="shared" ref="H57:H69" si="25">IF(G57=0,"",(F57-G57)/G57)</f>
        <v>-0.92330978809283548</v>
      </c>
      <c r="I57" s="13">
        <f t="shared" ref="I57:I68" si="26">SUM(H5+I5)</f>
        <v>2558</v>
      </c>
      <c r="J57" s="13">
        <f t="shared" ref="J57:J68" si="27">H21+I21</f>
        <v>1693</v>
      </c>
      <c r="K57" s="23">
        <f>IF(J57=0,"",(I57-J57)/J57)</f>
        <v>0.51092734790313055</v>
      </c>
      <c r="L57" s="13">
        <f t="shared" ref="L57:L68" si="28">SUM(J5+L5+M5+K5)</f>
        <v>0</v>
      </c>
      <c r="M57" s="13">
        <f t="shared" ref="M57:M68" si="29">J21+K21+L21+M21</f>
        <v>6</v>
      </c>
      <c r="N57" s="23">
        <f>IF(M57=0,"",(L57-M57)/M57)</f>
        <v>-1</v>
      </c>
      <c r="O57" s="13">
        <f t="shared" ref="O57:O68" si="30">SUM(N5+O5)</f>
        <v>0</v>
      </c>
      <c r="P57" s="13">
        <f t="shared" ref="P57:P68" si="31">N21+O21</f>
        <v>0</v>
      </c>
      <c r="Q57" s="23" t="str">
        <f>IF(P57=0,"",(O57-P57)/P57)</f>
        <v/>
      </c>
      <c r="R57" s="13">
        <f t="shared" ref="R57:R68" si="32">SUM(Q5+P5)</f>
        <v>0</v>
      </c>
      <c r="S57" s="13">
        <f t="shared" ref="S57:S68" si="33">P21+Q21</f>
        <v>4</v>
      </c>
      <c r="T57" s="23">
        <f>IF(S57=0,"",(R57-S57)/S57)</f>
        <v>-1</v>
      </c>
      <c r="U57" s="13">
        <f>SUM(R5:U5)</f>
        <v>234</v>
      </c>
      <c r="V57" s="13">
        <f>SUM(R21:U21)</f>
        <v>113</v>
      </c>
      <c r="W57" s="23">
        <f>IF(V57=0,"",(U57-V57)/V57)</f>
        <v>1.0707964601769913</v>
      </c>
      <c r="AL57"/>
    </row>
    <row r="58" spans="1:38">
      <c r="A58" s="29" t="s">
        <v>41</v>
      </c>
      <c r="B58" s="29" t="s">
        <v>42</v>
      </c>
      <c r="C58" s="30">
        <f t="shared" si="21"/>
        <v>70555</v>
      </c>
      <c r="D58" s="30">
        <f t="shared" si="22"/>
        <v>59732</v>
      </c>
      <c r="E58" s="24">
        <f t="shared" ref="E58:E68" si="34">IF(D58=0,"",(C58-D58)/D58)</f>
        <v>0.18119266055045871</v>
      </c>
      <c r="F58" s="30">
        <f t="shared" si="23"/>
        <v>28</v>
      </c>
      <c r="G58" s="30">
        <f t="shared" si="24"/>
        <v>1125</v>
      </c>
      <c r="H58" s="24">
        <f t="shared" si="25"/>
        <v>-0.97511111111111115</v>
      </c>
      <c r="I58" s="30">
        <f t="shared" si="26"/>
        <v>2125</v>
      </c>
      <c r="J58" s="30">
        <f t="shared" si="27"/>
        <v>1372</v>
      </c>
      <c r="K58" s="24">
        <f t="shared" ref="K58:K69" si="35">IF(J58=0,"",(I58-J58)/J58)</f>
        <v>0.54883381924198249</v>
      </c>
      <c r="L58" s="30">
        <f t="shared" si="28"/>
        <v>0</v>
      </c>
      <c r="M58" s="30">
        <f t="shared" si="29"/>
        <v>5</v>
      </c>
      <c r="N58" s="24">
        <f t="shared" ref="N58:N69" si="36">IF(M58=0,"",(L58-M58)/M58)</f>
        <v>-1</v>
      </c>
      <c r="O58" s="30">
        <f t="shared" si="30"/>
        <v>0</v>
      </c>
      <c r="P58" s="30">
        <f t="shared" si="31"/>
        <v>0</v>
      </c>
      <c r="Q58" s="24" t="str">
        <f t="shared" ref="Q58:Q69" si="37">IF(P58=0,"",(O58-P58)/P58)</f>
        <v/>
      </c>
      <c r="R58" s="30">
        <f t="shared" si="32"/>
        <v>38</v>
      </c>
      <c r="S58" s="30">
        <f t="shared" si="33"/>
        <v>237</v>
      </c>
      <c r="T58" s="24">
        <f t="shared" ref="T58:T69" si="38">IF(S58=0,"",(R58-S58)/S58)</f>
        <v>-0.83966244725738393</v>
      </c>
      <c r="U58" s="30">
        <f t="shared" ref="U58:U68" si="39">SUM(R6:U6)</f>
        <v>0</v>
      </c>
      <c r="V58" s="30">
        <f t="shared" ref="V58:V68" si="40">SUM(R22:U22)</f>
        <v>292</v>
      </c>
      <c r="W58" s="24">
        <f t="shared" ref="W58:W69" si="41">IF(V58=0,"",(U58-V58)/V58)</f>
        <v>-1</v>
      </c>
      <c r="AL58"/>
    </row>
    <row r="59" spans="1:38">
      <c r="A59" s="12" t="s">
        <v>70</v>
      </c>
      <c r="B59" s="12" t="s">
        <v>44</v>
      </c>
      <c r="C59" s="13">
        <f t="shared" si="21"/>
        <v>107360</v>
      </c>
      <c r="D59" s="13">
        <f t="shared" si="22"/>
        <v>78582</v>
      </c>
      <c r="E59" s="23">
        <f t="shared" si="34"/>
        <v>0.36621618182280929</v>
      </c>
      <c r="F59" s="13">
        <f t="shared" si="23"/>
        <v>2490</v>
      </c>
      <c r="G59" s="13">
        <f t="shared" si="24"/>
        <v>1304</v>
      </c>
      <c r="H59" s="23">
        <f t="shared" si="25"/>
        <v>0.9095092024539877</v>
      </c>
      <c r="I59" s="13">
        <f t="shared" si="26"/>
        <v>13449</v>
      </c>
      <c r="J59" s="13">
        <f t="shared" si="27"/>
        <v>3018</v>
      </c>
      <c r="K59" s="23">
        <f t="shared" si="35"/>
        <v>3.4562624254473162</v>
      </c>
      <c r="L59" s="13">
        <f t="shared" si="28"/>
        <v>2511</v>
      </c>
      <c r="M59" s="13">
        <f t="shared" si="29"/>
        <v>808</v>
      </c>
      <c r="N59" s="23">
        <f t="shared" si="36"/>
        <v>2.1076732673267329</v>
      </c>
      <c r="O59" s="13">
        <f t="shared" si="30"/>
        <v>172</v>
      </c>
      <c r="P59" s="13">
        <f t="shared" si="31"/>
        <v>2</v>
      </c>
      <c r="Q59" s="23">
        <f t="shared" si="37"/>
        <v>85</v>
      </c>
      <c r="R59" s="13">
        <f t="shared" si="32"/>
        <v>1476</v>
      </c>
      <c r="S59" s="13">
        <f t="shared" si="33"/>
        <v>1344</v>
      </c>
      <c r="T59" s="23">
        <f t="shared" si="38"/>
        <v>9.8214285714285712E-2</v>
      </c>
      <c r="U59" s="13">
        <f t="shared" si="39"/>
        <v>0</v>
      </c>
      <c r="V59" s="13">
        <f t="shared" si="40"/>
        <v>0</v>
      </c>
      <c r="W59" s="23" t="str">
        <f t="shared" si="41"/>
        <v/>
      </c>
      <c r="AL59"/>
    </row>
    <row r="60" spans="1:38">
      <c r="A60" s="15" t="s">
        <v>45</v>
      </c>
      <c r="B60" s="15" t="s">
        <v>46</v>
      </c>
      <c r="C60" s="16">
        <f t="shared" si="21"/>
        <v>397621</v>
      </c>
      <c r="D60" s="30">
        <f t="shared" si="22"/>
        <v>408274</v>
      </c>
      <c r="E60" s="31">
        <f t="shared" si="34"/>
        <v>-2.6092771031219229E-2</v>
      </c>
      <c r="F60" s="16">
        <f t="shared" si="23"/>
        <v>79483</v>
      </c>
      <c r="G60" s="30">
        <f t="shared" si="24"/>
        <v>82000</v>
      </c>
      <c r="H60" s="32">
        <f t="shared" si="25"/>
        <v>-3.0695121951219512E-2</v>
      </c>
      <c r="I60" s="16">
        <f t="shared" si="26"/>
        <v>149339</v>
      </c>
      <c r="J60" s="30">
        <f t="shared" si="27"/>
        <v>158544</v>
      </c>
      <c r="K60" s="32">
        <f t="shared" si="35"/>
        <v>-5.8059592289837522E-2</v>
      </c>
      <c r="L60" s="16">
        <f t="shared" si="28"/>
        <v>32706</v>
      </c>
      <c r="M60" s="30">
        <f t="shared" si="29"/>
        <v>35574</v>
      </c>
      <c r="N60" s="32">
        <f t="shared" si="36"/>
        <v>-8.0620678023275424E-2</v>
      </c>
      <c r="O60" s="16">
        <f t="shared" si="30"/>
        <v>9202</v>
      </c>
      <c r="P60" s="30">
        <f t="shared" si="31"/>
        <v>6197</v>
      </c>
      <c r="Q60" s="32">
        <f t="shared" si="37"/>
        <v>0.48491205421978378</v>
      </c>
      <c r="R60" s="30">
        <f t="shared" si="32"/>
        <v>6990</v>
      </c>
      <c r="S60" s="30">
        <f t="shared" si="33"/>
        <v>5462</v>
      </c>
      <c r="T60" s="32">
        <f t="shared" si="38"/>
        <v>0.27975100695715854</v>
      </c>
      <c r="U60" s="30">
        <f t="shared" si="39"/>
        <v>4649</v>
      </c>
      <c r="V60" s="30">
        <f t="shared" si="40"/>
        <v>4633</v>
      </c>
      <c r="W60" s="24">
        <f t="shared" si="41"/>
        <v>3.4534858622922511E-3</v>
      </c>
      <c r="AL60"/>
    </row>
    <row r="61" spans="1:38">
      <c r="A61" s="12" t="s">
        <v>47</v>
      </c>
      <c r="B61" s="12" t="s">
        <v>48</v>
      </c>
      <c r="C61" s="13">
        <f t="shared" si="21"/>
        <v>1324997</v>
      </c>
      <c r="D61" s="13">
        <f t="shared" si="22"/>
        <v>1304001</v>
      </c>
      <c r="E61" s="23">
        <f t="shared" si="34"/>
        <v>1.6101214646307788E-2</v>
      </c>
      <c r="F61" s="13">
        <f t="shared" si="23"/>
        <v>361670</v>
      </c>
      <c r="G61" s="13">
        <f t="shared" si="24"/>
        <v>364934</v>
      </c>
      <c r="H61" s="23">
        <f t="shared" si="25"/>
        <v>-8.9440830396729266E-3</v>
      </c>
      <c r="I61" s="13">
        <f t="shared" si="26"/>
        <v>435373</v>
      </c>
      <c r="J61" s="13">
        <f t="shared" si="27"/>
        <v>449697</v>
      </c>
      <c r="K61" s="23">
        <f t="shared" si="35"/>
        <v>-3.1852558500501449E-2</v>
      </c>
      <c r="L61" s="13">
        <f t="shared" si="28"/>
        <v>238057</v>
      </c>
      <c r="M61" s="13">
        <f t="shared" si="29"/>
        <v>230545</v>
      </c>
      <c r="N61" s="23">
        <f t="shared" si="36"/>
        <v>3.2583660456743803E-2</v>
      </c>
      <c r="O61" s="13">
        <f t="shared" si="30"/>
        <v>60504</v>
      </c>
      <c r="P61" s="13">
        <f t="shared" si="31"/>
        <v>50867</v>
      </c>
      <c r="Q61" s="23">
        <f t="shared" si="37"/>
        <v>0.18945485285155406</v>
      </c>
      <c r="R61" s="13">
        <f t="shared" si="32"/>
        <v>29612</v>
      </c>
      <c r="S61" s="13">
        <f t="shared" si="33"/>
        <v>12869</v>
      </c>
      <c r="T61" s="23">
        <f t="shared" si="38"/>
        <v>1.3010334913357682</v>
      </c>
      <c r="U61" s="13">
        <f t="shared" si="39"/>
        <v>53091</v>
      </c>
      <c r="V61" s="13">
        <f t="shared" si="40"/>
        <v>50255</v>
      </c>
      <c r="W61" s="23">
        <f t="shared" si="41"/>
        <v>5.6432195801412795E-2</v>
      </c>
      <c r="AL61"/>
    </row>
    <row r="62" spans="1:38">
      <c r="A62" s="29" t="s">
        <v>49</v>
      </c>
      <c r="B62" s="29" t="s">
        <v>50</v>
      </c>
      <c r="C62" s="30">
        <f t="shared" si="21"/>
        <v>1892754</v>
      </c>
      <c r="D62" s="30">
        <f t="shared" si="22"/>
        <v>1920727</v>
      </c>
      <c r="E62" s="24">
        <f t="shared" si="34"/>
        <v>-1.4563756327682174E-2</v>
      </c>
      <c r="F62" s="30">
        <f t="shared" si="23"/>
        <v>502701</v>
      </c>
      <c r="G62" s="30">
        <f t="shared" si="24"/>
        <v>541819</v>
      </c>
      <c r="H62" s="33">
        <f t="shared" si="25"/>
        <v>-7.2197541983577543E-2</v>
      </c>
      <c r="I62" s="30">
        <f t="shared" si="26"/>
        <v>576050</v>
      </c>
      <c r="J62" s="30">
        <f t="shared" si="27"/>
        <v>598549</v>
      </c>
      <c r="K62" s="33">
        <f t="shared" si="35"/>
        <v>-3.7589236637267792E-2</v>
      </c>
      <c r="L62" s="30">
        <f t="shared" si="28"/>
        <v>398987</v>
      </c>
      <c r="M62" s="30">
        <f t="shared" si="29"/>
        <v>380138</v>
      </c>
      <c r="N62" s="24">
        <f t="shared" si="36"/>
        <v>4.9584624531091338E-2</v>
      </c>
      <c r="O62" s="30">
        <f t="shared" si="30"/>
        <v>105704</v>
      </c>
      <c r="P62" s="30">
        <f t="shared" si="31"/>
        <v>91873</v>
      </c>
      <c r="Q62" s="24">
        <f t="shared" si="37"/>
        <v>0.15054477376378261</v>
      </c>
      <c r="R62" s="30">
        <f t="shared" si="32"/>
        <v>26482</v>
      </c>
      <c r="S62" s="30">
        <f t="shared" si="33"/>
        <v>31832</v>
      </c>
      <c r="T62" s="24">
        <f t="shared" si="38"/>
        <v>-0.16806986680070368</v>
      </c>
      <c r="U62" s="30">
        <f t="shared" si="39"/>
        <v>88084</v>
      </c>
      <c r="V62" s="30">
        <f t="shared" si="40"/>
        <v>80119</v>
      </c>
      <c r="W62" s="24">
        <f t="shared" si="41"/>
        <v>9.9414620751631946E-2</v>
      </c>
      <c r="AL62"/>
    </row>
    <row r="63" spans="1:38">
      <c r="A63" s="12" t="s">
        <v>51</v>
      </c>
      <c r="B63" s="12" t="s">
        <v>52</v>
      </c>
      <c r="C63" s="13">
        <f t="shared" si="21"/>
        <v>2431630</v>
      </c>
      <c r="D63" s="13">
        <f t="shared" si="22"/>
        <v>2409636</v>
      </c>
      <c r="E63" s="23">
        <f t="shared" si="34"/>
        <v>9.1275196751708556E-3</v>
      </c>
      <c r="F63" s="13">
        <f t="shared" si="23"/>
        <v>655999</v>
      </c>
      <c r="G63" s="13">
        <f t="shared" si="24"/>
        <v>663310</v>
      </c>
      <c r="H63" s="23">
        <f t="shared" si="25"/>
        <v>-1.1021995748594172E-2</v>
      </c>
      <c r="I63" s="13">
        <f t="shared" si="26"/>
        <v>739530</v>
      </c>
      <c r="J63" s="13">
        <f t="shared" si="27"/>
        <v>732665</v>
      </c>
      <c r="K63" s="23">
        <f t="shared" si="35"/>
        <v>9.3699030252571095E-3</v>
      </c>
      <c r="L63" s="13">
        <f t="shared" si="28"/>
        <v>505253</v>
      </c>
      <c r="M63" s="13">
        <f t="shared" si="29"/>
        <v>487294</v>
      </c>
      <c r="N63" s="23">
        <f t="shared" si="36"/>
        <v>3.6854547767877298E-2</v>
      </c>
      <c r="O63" s="13">
        <f t="shared" si="30"/>
        <v>164447</v>
      </c>
      <c r="P63" s="13">
        <f t="shared" si="31"/>
        <v>148730</v>
      </c>
      <c r="Q63" s="23">
        <f t="shared" si="37"/>
        <v>0.10567471256639548</v>
      </c>
      <c r="R63" s="13">
        <f t="shared" si="32"/>
        <v>31614</v>
      </c>
      <c r="S63" s="13">
        <f t="shared" si="33"/>
        <v>38138</v>
      </c>
      <c r="T63" s="23">
        <f t="shared" si="38"/>
        <v>-0.17106298180292623</v>
      </c>
      <c r="U63" s="13">
        <f t="shared" si="39"/>
        <v>111205</v>
      </c>
      <c r="V63" s="13">
        <f t="shared" si="40"/>
        <v>99903</v>
      </c>
      <c r="W63" s="23">
        <f t="shared" si="41"/>
        <v>0.11312973584376845</v>
      </c>
      <c r="AL63"/>
    </row>
    <row r="64" spans="1:38">
      <c r="A64" s="15" t="s">
        <v>71</v>
      </c>
      <c r="B64" s="15" t="s">
        <v>54</v>
      </c>
      <c r="C64" s="16">
        <f>V12-C12</f>
        <v>2448751</v>
      </c>
      <c r="D64" s="30">
        <f t="shared" si="22"/>
        <v>2406429</v>
      </c>
      <c r="E64" s="32">
        <f t="shared" si="34"/>
        <v>1.7587055342168832E-2</v>
      </c>
      <c r="F64" s="16">
        <f t="shared" si="23"/>
        <v>665177</v>
      </c>
      <c r="G64" s="30">
        <f t="shared" si="24"/>
        <v>656658</v>
      </c>
      <c r="H64" s="32">
        <f t="shared" si="25"/>
        <v>1.2973267667492058E-2</v>
      </c>
      <c r="I64" s="16">
        <f t="shared" si="26"/>
        <v>740268</v>
      </c>
      <c r="J64" s="30">
        <f t="shared" si="27"/>
        <v>737913</v>
      </c>
      <c r="K64" s="24">
        <f t="shared" si="35"/>
        <v>3.1914331364266521E-3</v>
      </c>
      <c r="L64" s="16">
        <f t="shared" si="28"/>
        <v>503399</v>
      </c>
      <c r="M64" s="30">
        <f t="shared" si="29"/>
        <v>483979</v>
      </c>
      <c r="N64" s="32">
        <f t="shared" si="36"/>
        <v>4.0125707933608687E-2</v>
      </c>
      <c r="O64" s="16">
        <f t="shared" si="30"/>
        <v>179878</v>
      </c>
      <c r="P64" s="30">
        <f t="shared" si="31"/>
        <v>159675</v>
      </c>
      <c r="Q64" s="32">
        <f t="shared" si="37"/>
        <v>0.12652575544073899</v>
      </c>
      <c r="R64" s="16">
        <f t="shared" si="32"/>
        <v>33034</v>
      </c>
      <c r="S64" s="30">
        <f t="shared" si="33"/>
        <v>40361</v>
      </c>
      <c r="T64" s="32">
        <f t="shared" si="38"/>
        <v>-0.1815366318971284</v>
      </c>
      <c r="U64" s="16">
        <f t="shared" si="39"/>
        <v>112984</v>
      </c>
      <c r="V64" s="30">
        <f t="shared" si="40"/>
        <v>103827</v>
      </c>
      <c r="W64" s="32">
        <f t="shared" si="41"/>
        <v>8.8194785556743427E-2</v>
      </c>
      <c r="AL64"/>
    </row>
    <row r="65" spans="1:38">
      <c r="A65" s="12" t="s">
        <v>72</v>
      </c>
      <c r="B65" s="12" t="s">
        <v>73</v>
      </c>
      <c r="C65" s="13">
        <f t="shared" si="21"/>
        <v>1763377</v>
      </c>
      <c r="D65" s="13">
        <f t="shared" si="22"/>
        <v>1744983</v>
      </c>
      <c r="E65" s="23">
        <f t="shared" si="34"/>
        <v>1.0541076904474141E-2</v>
      </c>
      <c r="F65" s="13">
        <f t="shared" si="23"/>
        <v>491979</v>
      </c>
      <c r="G65" s="13">
        <f t="shared" si="24"/>
        <v>490665</v>
      </c>
      <c r="H65" s="23">
        <f t="shared" si="25"/>
        <v>2.6779982268961512E-3</v>
      </c>
      <c r="I65" s="13">
        <f t="shared" si="26"/>
        <v>573118</v>
      </c>
      <c r="J65" s="13">
        <f t="shared" si="27"/>
        <v>565921</v>
      </c>
      <c r="K65" s="23">
        <f t="shared" si="35"/>
        <v>1.2717322735858893E-2</v>
      </c>
      <c r="L65" s="13">
        <f t="shared" si="28"/>
        <v>346776</v>
      </c>
      <c r="M65" s="13">
        <f t="shared" si="29"/>
        <v>336857</v>
      </c>
      <c r="N65" s="23">
        <f t="shared" si="36"/>
        <v>2.9445729196662086E-2</v>
      </c>
      <c r="O65" s="13">
        <f t="shared" si="30"/>
        <v>98327</v>
      </c>
      <c r="P65" s="13">
        <f t="shared" si="31"/>
        <v>82743</v>
      </c>
      <c r="Q65" s="23">
        <f t="shared" si="37"/>
        <v>0.18834221625998573</v>
      </c>
      <c r="R65" s="13">
        <f t="shared" si="32"/>
        <v>22759</v>
      </c>
      <c r="S65" s="13">
        <f t="shared" si="33"/>
        <v>26672</v>
      </c>
      <c r="T65" s="23">
        <f t="shared" si="38"/>
        <v>-0.14670815836832635</v>
      </c>
      <c r="U65" s="13">
        <f t="shared" si="39"/>
        <v>70285</v>
      </c>
      <c r="V65" s="13">
        <f t="shared" si="40"/>
        <v>69388</v>
      </c>
      <c r="W65" s="23">
        <f t="shared" si="41"/>
        <v>1.2927307315385946E-2</v>
      </c>
      <c r="AL65"/>
    </row>
    <row r="66" spans="1:38">
      <c r="A66" s="17" t="s">
        <v>57</v>
      </c>
      <c r="B66" s="17" t="s">
        <v>58</v>
      </c>
      <c r="C66" s="16">
        <f t="shared" si="21"/>
        <v>688615</v>
      </c>
      <c r="D66" s="30">
        <f t="shared" si="22"/>
        <v>718148</v>
      </c>
      <c r="E66" s="32">
        <f t="shared" si="34"/>
        <v>-4.1123835198315667E-2</v>
      </c>
      <c r="F66" s="16">
        <f t="shared" si="23"/>
        <v>189868</v>
      </c>
      <c r="G66" s="30">
        <f t="shared" si="24"/>
        <v>206130</v>
      </c>
      <c r="H66" s="32">
        <f t="shared" si="25"/>
        <v>-7.8891961383592876E-2</v>
      </c>
      <c r="I66" s="16">
        <f t="shared" si="26"/>
        <v>263011</v>
      </c>
      <c r="J66" s="30">
        <f t="shared" si="27"/>
        <v>272098</v>
      </c>
      <c r="K66" s="24">
        <f t="shared" si="35"/>
        <v>-3.3396055832824935E-2</v>
      </c>
      <c r="L66" s="16">
        <f t="shared" si="28"/>
        <v>80736</v>
      </c>
      <c r="M66" s="30">
        <f t="shared" si="29"/>
        <v>78982</v>
      </c>
      <c r="N66" s="32">
        <f t="shared" si="36"/>
        <v>2.2207591603150084E-2</v>
      </c>
      <c r="O66" s="16">
        <f t="shared" si="30"/>
        <v>22526</v>
      </c>
      <c r="P66" s="30">
        <f t="shared" si="31"/>
        <v>17274</v>
      </c>
      <c r="Q66" s="32">
        <f t="shared" si="37"/>
        <v>0.30404075489174481</v>
      </c>
      <c r="R66" s="16">
        <f t="shared" si="32"/>
        <v>7055</v>
      </c>
      <c r="S66" s="30">
        <f t="shared" si="33"/>
        <v>14888</v>
      </c>
      <c r="T66" s="32">
        <f t="shared" si="38"/>
        <v>-0.52612842557764639</v>
      </c>
      <c r="U66" s="16">
        <f t="shared" si="39"/>
        <v>5303</v>
      </c>
      <c r="V66" s="30">
        <f t="shared" si="40"/>
        <v>5612</v>
      </c>
      <c r="W66" s="32">
        <f t="shared" si="41"/>
        <v>-5.5060584461867429E-2</v>
      </c>
      <c r="AL66"/>
    </row>
    <row r="67" spans="1:38">
      <c r="A67" s="12" t="s">
        <v>59</v>
      </c>
      <c r="B67" s="12" t="s">
        <v>60</v>
      </c>
      <c r="C67" s="13">
        <f t="shared" si="21"/>
        <v>0</v>
      </c>
      <c r="D67" s="13">
        <f t="shared" si="22"/>
        <v>91432</v>
      </c>
      <c r="E67" s="23">
        <f t="shared" si="34"/>
        <v>-1</v>
      </c>
      <c r="F67" s="13">
        <f t="shared" si="23"/>
        <v>0</v>
      </c>
      <c r="G67" s="13">
        <f t="shared" si="24"/>
        <v>769</v>
      </c>
      <c r="H67" s="23">
        <f t="shared" si="25"/>
        <v>-1</v>
      </c>
      <c r="I67" s="13">
        <f t="shared" si="26"/>
        <v>0</v>
      </c>
      <c r="J67" s="13">
        <f t="shared" si="27"/>
        <v>7717</v>
      </c>
      <c r="K67" s="23">
        <f t="shared" si="35"/>
        <v>-1</v>
      </c>
      <c r="L67" s="13">
        <f t="shared" si="28"/>
        <v>0</v>
      </c>
      <c r="M67" s="13">
        <f t="shared" si="29"/>
        <v>795</v>
      </c>
      <c r="N67" s="23">
        <f t="shared" si="36"/>
        <v>-1</v>
      </c>
      <c r="O67" s="13">
        <f t="shared" si="30"/>
        <v>0</v>
      </c>
      <c r="P67" s="13">
        <f t="shared" si="31"/>
        <v>177</v>
      </c>
      <c r="Q67" s="23">
        <f t="shared" si="37"/>
        <v>-1</v>
      </c>
      <c r="R67" s="13">
        <f t="shared" si="32"/>
        <v>0</v>
      </c>
      <c r="S67" s="13">
        <f t="shared" si="33"/>
        <v>9553</v>
      </c>
      <c r="T67" s="23">
        <f t="shared" si="38"/>
        <v>-1</v>
      </c>
      <c r="U67" s="13">
        <f t="shared" si="39"/>
        <v>0</v>
      </c>
      <c r="V67" s="13">
        <f t="shared" si="40"/>
        <v>90</v>
      </c>
      <c r="W67" s="23">
        <f t="shared" si="41"/>
        <v>-1</v>
      </c>
      <c r="AL67"/>
    </row>
    <row r="68" spans="1:38">
      <c r="A68" s="17" t="s">
        <v>61</v>
      </c>
      <c r="B68" s="17" t="s">
        <v>62</v>
      </c>
      <c r="C68" s="16">
        <f t="shared" si="21"/>
        <v>0</v>
      </c>
      <c r="D68" s="30">
        <f t="shared" si="22"/>
        <v>93928</v>
      </c>
      <c r="E68" s="32">
        <f t="shared" si="34"/>
        <v>-1</v>
      </c>
      <c r="F68" s="16">
        <f t="shared" si="23"/>
        <v>0</v>
      </c>
      <c r="G68" s="30">
        <f t="shared" si="24"/>
        <v>323</v>
      </c>
      <c r="H68" s="32">
        <f t="shared" si="25"/>
        <v>-1</v>
      </c>
      <c r="I68" s="16">
        <f t="shared" si="26"/>
        <v>0</v>
      </c>
      <c r="J68" s="30">
        <f t="shared" si="27"/>
        <v>2130</v>
      </c>
      <c r="K68" s="24">
        <f t="shared" si="35"/>
        <v>-1</v>
      </c>
      <c r="L68" s="16">
        <f t="shared" si="28"/>
        <v>0</v>
      </c>
      <c r="M68" s="30">
        <f t="shared" si="29"/>
        <v>26</v>
      </c>
      <c r="N68" s="32">
        <f t="shared" si="36"/>
        <v>-1</v>
      </c>
      <c r="O68" s="16">
        <f t="shared" si="30"/>
        <v>0</v>
      </c>
      <c r="P68" s="30">
        <f t="shared" si="31"/>
        <v>4</v>
      </c>
      <c r="Q68" s="32">
        <f t="shared" si="37"/>
        <v>-1</v>
      </c>
      <c r="R68" s="16">
        <f t="shared" si="32"/>
        <v>0</v>
      </c>
      <c r="S68" s="30">
        <f t="shared" si="33"/>
        <v>1049</v>
      </c>
      <c r="T68" s="32">
        <f t="shared" si="38"/>
        <v>-1</v>
      </c>
      <c r="U68" s="16">
        <f t="shared" si="39"/>
        <v>0</v>
      </c>
      <c r="V68" s="30">
        <f t="shared" si="40"/>
        <v>278</v>
      </c>
      <c r="W68" s="32">
        <f t="shared" si="41"/>
        <v>-1</v>
      </c>
      <c r="AL68"/>
    </row>
    <row r="69" spans="1:38">
      <c r="A69" s="18" t="s">
        <v>63</v>
      </c>
      <c r="B69" s="19" t="s">
        <v>64</v>
      </c>
      <c r="C69" s="34">
        <f>SUM(C57:C66)</f>
        <v>11206224</v>
      </c>
      <c r="D69" s="34">
        <f>SUM(D57:D66)</f>
        <v>11115269</v>
      </c>
      <c r="E69" s="27">
        <f>IF(D69=0,"",(C69-D69)/D69)</f>
        <v>8.1828878815258538E-3</v>
      </c>
      <c r="F69" s="34">
        <f t="shared" ref="F69:G69" si="42">SUM(F57:F66)</f>
        <v>2949471</v>
      </c>
      <c r="G69" s="34">
        <f t="shared" si="42"/>
        <v>3008936</v>
      </c>
      <c r="H69" s="27">
        <f t="shared" si="25"/>
        <v>-1.9762799873443634E-2</v>
      </c>
      <c r="I69" s="34">
        <f t="shared" ref="I69:J69" si="43">SUM(I57:I66)</f>
        <v>3494821</v>
      </c>
      <c r="J69" s="34">
        <f t="shared" si="43"/>
        <v>3521470</v>
      </c>
      <c r="K69" s="27">
        <f t="shared" si="35"/>
        <v>-7.5675783124661009E-3</v>
      </c>
      <c r="L69" s="34">
        <f t="shared" ref="L69:M69" si="44">SUM(L57:L66)</f>
        <v>2108425</v>
      </c>
      <c r="M69" s="34">
        <f t="shared" si="44"/>
        <v>2034188</v>
      </c>
      <c r="N69" s="27">
        <f t="shared" si="36"/>
        <v>3.6494660277221182E-2</v>
      </c>
      <c r="O69" s="34">
        <f t="shared" ref="O69:P69" si="45">SUM(O57:O66)</f>
        <v>640760</v>
      </c>
      <c r="P69" s="34">
        <f t="shared" si="45"/>
        <v>557361</v>
      </c>
      <c r="Q69" s="27">
        <f t="shared" si="37"/>
        <v>0.1496319261663446</v>
      </c>
      <c r="R69" s="34">
        <f t="shared" ref="R69:S69" si="46">SUM(R57:R66)</f>
        <v>159060</v>
      </c>
      <c r="S69" s="34">
        <f t="shared" si="46"/>
        <v>171807</v>
      </c>
      <c r="T69" s="27">
        <f t="shared" si="38"/>
        <v>-7.4193717368908133E-2</v>
      </c>
      <c r="U69" s="34">
        <f t="shared" ref="U69:V69" si="47">SUM(U57:U66)</f>
        <v>445835</v>
      </c>
      <c r="V69" s="34">
        <f t="shared" si="47"/>
        <v>414142</v>
      </c>
      <c r="W69" s="27">
        <f t="shared" si="41"/>
        <v>7.6526891742445827E-2</v>
      </c>
      <c r="AL69"/>
    </row>
    <row r="71" spans="1:38">
      <c r="A71" s="50" t="s">
        <v>97</v>
      </c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2"/>
      <c r="P71" s="52"/>
      <c r="Q71" s="52"/>
      <c r="R71" s="52"/>
      <c r="S71" s="52"/>
    </row>
    <row r="72" spans="1:38">
      <c r="A72" s="50" t="s">
        <v>98</v>
      </c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2"/>
      <c r="P72" s="52"/>
      <c r="Q72" s="52"/>
      <c r="R72" s="52"/>
      <c r="S72" s="52"/>
    </row>
    <row r="73" spans="1:38">
      <c r="A73" s="50" t="s">
        <v>99</v>
      </c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2"/>
      <c r="R73" s="53"/>
      <c r="S73" s="53"/>
    </row>
    <row r="74" spans="1:38">
      <c r="A74" s="50" t="s">
        <v>100</v>
      </c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2"/>
      <c r="R74" s="53"/>
      <c r="S74" s="53"/>
    </row>
    <row r="75" spans="1:38">
      <c r="A75" s="50" t="s">
        <v>101</v>
      </c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2"/>
      <c r="R75" s="52"/>
      <c r="S75" s="52"/>
    </row>
    <row r="76" spans="1:38">
      <c r="A76" s="50" t="s">
        <v>102</v>
      </c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3"/>
      <c r="R76" s="53"/>
      <c r="S76" s="53"/>
    </row>
    <row r="77" spans="1:38">
      <c r="A77" s="50" t="s">
        <v>103</v>
      </c>
      <c r="B77" s="51"/>
      <c r="C77" s="51"/>
      <c r="D77" s="51"/>
      <c r="E77" s="51"/>
      <c r="F77" s="51"/>
      <c r="G77" s="51"/>
      <c r="H77" s="51"/>
      <c r="I77" s="51"/>
      <c r="J77" s="51"/>
    </row>
    <row r="78" spans="1:38">
      <c r="A78" s="50" t="s">
        <v>104</v>
      </c>
      <c r="B78" s="51"/>
      <c r="C78" s="51"/>
      <c r="D78" s="51"/>
      <c r="E78" s="51"/>
      <c r="F78" s="51"/>
      <c r="G78" s="51"/>
      <c r="H78" s="51"/>
      <c r="I78" s="51"/>
      <c r="J78" s="51"/>
    </row>
    <row r="79" spans="1:38">
      <c r="A79" s="54" t="s">
        <v>105</v>
      </c>
      <c r="B79" s="51"/>
      <c r="C79" s="51"/>
      <c r="D79" s="51"/>
      <c r="E79" s="51"/>
      <c r="F79" s="51"/>
      <c r="G79" s="51"/>
      <c r="H79" s="51"/>
      <c r="I79" s="51"/>
      <c r="J79" s="51"/>
      <c r="K79" s="54" t="s">
        <v>106</v>
      </c>
      <c r="L79" s="51"/>
      <c r="M79" s="51"/>
      <c r="N79" s="51"/>
      <c r="O79" s="51"/>
      <c r="P79" s="51"/>
      <c r="Q79" s="51"/>
      <c r="R79" s="51"/>
      <c r="S79" s="53"/>
    </row>
    <row r="80" spans="1:38">
      <c r="A80" s="54" t="s">
        <v>107</v>
      </c>
      <c r="B80" s="51"/>
      <c r="C80" s="51"/>
      <c r="D80" s="51"/>
      <c r="E80" s="51"/>
      <c r="F80" s="51"/>
      <c r="G80" s="51"/>
      <c r="H80" s="51"/>
      <c r="I80" s="51"/>
      <c r="J80" s="51"/>
      <c r="K80" s="54" t="s">
        <v>108</v>
      </c>
      <c r="L80" s="51"/>
      <c r="M80" s="51"/>
      <c r="N80" s="51"/>
      <c r="O80" s="51"/>
      <c r="P80" s="51"/>
      <c r="Q80" s="51"/>
      <c r="R80" s="51"/>
      <c r="S80" s="53"/>
    </row>
  </sheetData>
  <mergeCells count="19">
    <mergeCell ref="O55:Q55"/>
    <mergeCell ref="R54:T54"/>
    <mergeCell ref="R55:T55"/>
    <mergeCell ref="A1:W1"/>
    <mergeCell ref="A2:W2"/>
    <mergeCell ref="A37:B37"/>
    <mergeCell ref="A38:B38"/>
    <mergeCell ref="A54:B56"/>
    <mergeCell ref="C54:E54"/>
    <mergeCell ref="C55:E55"/>
    <mergeCell ref="U54:W54"/>
    <mergeCell ref="U55:W55"/>
    <mergeCell ref="F54:H54"/>
    <mergeCell ref="F55:H55"/>
    <mergeCell ref="I54:K54"/>
    <mergeCell ref="I55:K55"/>
    <mergeCell ref="L54:N54"/>
    <mergeCell ref="L55:N55"/>
    <mergeCell ref="O54:Q54"/>
  </mergeCells>
  <pageMargins left="0.25" right="0.25" top="0.75" bottom="0.75" header="0.3" footer="0.3"/>
  <pageSetup paperSize="9" scale="44" orientation="landscape" r:id="rId1"/>
  <ignoredErrors>
    <ignoredError sqref="U58:V68 U57:V57 C34:U34" formulaRange="1"/>
    <ignoredError sqref="E69 H69 K69 N69 Q69 T6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air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2015-11-11T14:28:51Z</dcterms:modified>
</cp:coreProperties>
</file>